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asia\Desktop\02 Senaty\10 Senat 2024\08 maj 23.05.2024\05 uchwały do BIP-u\"/>
    </mc:Choice>
  </mc:AlternateContent>
  <bookViews>
    <workbookView xWindow="0" yWindow="0" windowWidth="19395" windowHeight="7155"/>
  </bookViews>
  <sheets>
    <sheet name="Plan studiów" sheetId="9" r:id="rId1"/>
    <sheet name="grupy dyscyplin" sheetId="11" state="hidden" r:id="rId2"/>
    <sheet name="Arkusz1" sheetId="12" r:id="rId3"/>
  </sheets>
  <definedNames>
    <definedName name="_xlnm.Print_Area" localSheetId="0">'Plan studiów'!$A$1:$AY$129</definedName>
    <definedName name="_xlnm.Print_Titles" localSheetId="0">'Plan studiów'!$12:$16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3" i="9" l="1"/>
  <c r="E112" i="9"/>
  <c r="E100" i="9"/>
  <c r="E96" i="9"/>
  <c r="E88" i="9"/>
  <c r="E85" i="9"/>
  <c r="E82" i="9"/>
  <c r="E79" i="9"/>
  <c r="E76" i="9"/>
  <c r="E73" i="9"/>
  <c r="E70" i="9"/>
  <c r="E67" i="9"/>
  <c r="E64" i="9"/>
  <c r="E43" i="9"/>
  <c r="E44" i="9"/>
  <c r="E46" i="9"/>
  <c r="E48" i="9"/>
  <c r="E50" i="9"/>
  <c r="E51" i="9"/>
  <c r="E53" i="9"/>
  <c r="E55" i="9"/>
  <c r="E57" i="9"/>
  <c r="E58" i="9"/>
  <c r="E59" i="9"/>
  <c r="E60" i="9"/>
  <c r="E20" i="9"/>
  <c r="E22" i="9"/>
  <c r="E23" i="9"/>
  <c r="E28" i="9"/>
  <c r="E29" i="9"/>
  <c r="E30" i="9"/>
  <c r="E32" i="9"/>
  <c r="E33" i="9"/>
  <c r="E34" i="9"/>
  <c r="E35" i="9"/>
  <c r="E36" i="9"/>
  <c r="E19" i="9"/>
  <c r="L37" i="9"/>
  <c r="L61" i="9"/>
  <c r="N104" i="9"/>
  <c r="F43" i="9"/>
  <c r="F44" i="9"/>
  <c r="F46" i="9"/>
  <c r="F48" i="9"/>
  <c r="F50" i="9"/>
  <c r="F51" i="9"/>
  <c r="F53" i="9"/>
  <c r="F55" i="9"/>
  <c r="F57" i="9"/>
  <c r="F58" i="9"/>
  <c r="F59" i="9"/>
  <c r="F60" i="9"/>
  <c r="F20" i="9"/>
  <c r="F22" i="9"/>
  <c r="F23" i="9"/>
  <c r="F28" i="9"/>
  <c r="F29" i="9"/>
  <c r="F30" i="9"/>
  <c r="F32" i="9"/>
  <c r="F33" i="9"/>
  <c r="F34" i="9"/>
  <c r="F35" i="9"/>
  <c r="F36" i="9"/>
  <c r="F19" i="9"/>
  <c r="BF110" i="9"/>
  <c r="L114" i="9"/>
  <c r="L104" i="9"/>
  <c r="L97" i="9"/>
  <c r="AR114" i="9"/>
  <c r="AR110" i="9"/>
  <c r="Y104" i="9"/>
  <c r="Z104" i="9"/>
  <c r="AA104" i="9"/>
  <c r="AB104" i="9"/>
  <c r="AC104" i="9"/>
  <c r="AD104" i="9"/>
  <c r="AE104" i="9"/>
  <c r="AF104" i="9"/>
  <c r="AG104" i="9"/>
  <c r="AH104" i="9"/>
  <c r="AI104" i="9"/>
  <c r="AJ104" i="9"/>
  <c r="AK104" i="9"/>
  <c r="AL104" i="9"/>
  <c r="AM104" i="9"/>
  <c r="AN104" i="9"/>
  <c r="AO104" i="9"/>
  <c r="AP104" i="9"/>
  <c r="AQ104" i="9"/>
  <c r="AR104" i="9"/>
  <c r="AS104" i="9"/>
  <c r="AT104" i="9"/>
  <c r="AU104" i="9"/>
  <c r="AV104" i="9"/>
  <c r="AW104" i="9"/>
  <c r="AX104" i="9"/>
  <c r="AY104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R90" i="9"/>
  <c r="AK90" i="9"/>
  <c r="AE90" i="9"/>
  <c r="Y90" i="9"/>
  <c r="L90" i="9"/>
  <c r="L91" i="9"/>
  <c r="AR61" i="9"/>
  <c r="AR91" i="9"/>
  <c r="AK61" i="9"/>
  <c r="AK91" i="9"/>
  <c r="AE61" i="9"/>
  <c r="AE91" i="9"/>
  <c r="Y61" i="9"/>
  <c r="Y91" i="9"/>
  <c r="AR37" i="9"/>
  <c r="AK37" i="9"/>
  <c r="AE37" i="9"/>
  <c r="Y37" i="9"/>
  <c r="AY110" i="9"/>
  <c r="P110" i="9"/>
  <c r="Q110" i="9"/>
  <c r="R110" i="9"/>
  <c r="S110" i="9"/>
  <c r="T110" i="9"/>
  <c r="U110" i="9"/>
  <c r="V110" i="9"/>
  <c r="W110" i="9"/>
  <c r="X110" i="9"/>
  <c r="Y110" i="9"/>
  <c r="Z110" i="9"/>
  <c r="AA110" i="9"/>
  <c r="AB110" i="9"/>
  <c r="AC110" i="9"/>
  <c r="AD110" i="9"/>
  <c r="AE110" i="9"/>
  <c r="AF110" i="9"/>
  <c r="AG110" i="9"/>
  <c r="AH110" i="9"/>
  <c r="AI110" i="9"/>
  <c r="AJ110" i="9"/>
  <c r="AK110" i="9"/>
  <c r="AL110" i="9"/>
  <c r="AM110" i="9"/>
  <c r="AN110" i="9"/>
  <c r="AO110" i="9"/>
  <c r="AP110" i="9"/>
  <c r="AQ110" i="9"/>
  <c r="AS110" i="9"/>
  <c r="AT110" i="9"/>
  <c r="AU110" i="9"/>
  <c r="AV110" i="9"/>
  <c r="AW110" i="9"/>
  <c r="AX110" i="9"/>
  <c r="F110" i="9"/>
  <c r="G110" i="9"/>
  <c r="H110" i="9"/>
  <c r="I110" i="9"/>
  <c r="J110" i="9"/>
  <c r="K110" i="9"/>
  <c r="L110" i="9"/>
  <c r="M110" i="9"/>
  <c r="N110" i="9"/>
  <c r="O110" i="9"/>
  <c r="E110" i="9"/>
  <c r="P114" i="9"/>
  <c r="Q114" i="9"/>
  <c r="R114" i="9"/>
  <c r="S114" i="9"/>
  <c r="T114" i="9"/>
  <c r="U114" i="9"/>
  <c r="V114" i="9"/>
  <c r="W114" i="9"/>
  <c r="X114" i="9"/>
  <c r="Y114" i="9"/>
  <c r="Z114" i="9"/>
  <c r="AA114" i="9"/>
  <c r="AB114" i="9"/>
  <c r="AC114" i="9"/>
  <c r="AD114" i="9"/>
  <c r="AE114" i="9"/>
  <c r="AF114" i="9"/>
  <c r="AG114" i="9"/>
  <c r="AH114" i="9"/>
  <c r="AI114" i="9"/>
  <c r="AJ114" i="9"/>
  <c r="AK114" i="9"/>
  <c r="AL114" i="9"/>
  <c r="AM114" i="9"/>
  <c r="AN114" i="9"/>
  <c r="AO114" i="9"/>
  <c r="AP114" i="9"/>
  <c r="AQ114" i="9"/>
  <c r="AS114" i="9"/>
  <c r="AT114" i="9"/>
  <c r="AU114" i="9"/>
  <c r="AV114" i="9"/>
  <c r="AW114" i="9"/>
  <c r="AX114" i="9"/>
  <c r="AY114" i="9"/>
  <c r="AG61" i="9"/>
  <c r="AH61" i="9"/>
  <c r="AI61" i="9"/>
  <c r="AJ61" i="9"/>
  <c r="AL61" i="9"/>
  <c r="AM61" i="9"/>
  <c r="F90" i="9"/>
  <c r="G90" i="9"/>
  <c r="H90" i="9"/>
  <c r="I90" i="9"/>
  <c r="J90" i="9"/>
  <c r="K90" i="9"/>
  <c r="M90" i="9"/>
  <c r="N90" i="9"/>
  <c r="O90" i="9"/>
  <c r="P90" i="9"/>
  <c r="Q90" i="9"/>
  <c r="R90" i="9"/>
  <c r="S90" i="9"/>
  <c r="T90" i="9"/>
  <c r="U90" i="9"/>
  <c r="V90" i="9"/>
  <c r="W90" i="9"/>
  <c r="X90" i="9"/>
  <c r="Z90" i="9"/>
  <c r="AA90" i="9"/>
  <c r="AB90" i="9"/>
  <c r="AC90" i="9"/>
  <c r="AD90" i="9"/>
  <c r="AF90" i="9"/>
  <c r="AG90" i="9"/>
  <c r="AH90" i="9"/>
  <c r="AH91" i="9"/>
  <c r="AI90" i="9"/>
  <c r="AJ90" i="9"/>
  <c r="AJ91" i="9"/>
  <c r="AL90" i="9"/>
  <c r="AM90" i="9"/>
  <c r="AM91" i="9"/>
  <c r="AN90" i="9"/>
  <c r="AO90" i="9"/>
  <c r="AP90" i="9"/>
  <c r="AQ90" i="9"/>
  <c r="AS90" i="9"/>
  <c r="AT90" i="9"/>
  <c r="AU90" i="9"/>
  <c r="AV90" i="9"/>
  <c r="AW90" i="9"/>
  <c r="AX90" i="9"/>
  <c r="AY90" i="9"/>
  <c r="J37" i="9"/>
  <c r="K37" i="9"/>
  <c r="M37" i="9"/>
  <c r="N37" i="9"/>
  <c r="P37" i="9"/>
  <c r="Q37" i="9"/>
  <c r="R37" i="9"/>
  <c r="S37" i="9"/>
  <c r="T37" i="9"/>
  <c r="U37" i="9"/>
  <c r="V37" i="9"/>
  <c r="W37" i="9"/>
  <c r="X37" i="9"/>
  <c r="Z37" i="9"/>
  <c r="AA37" i="9"/>
  <c r="AB37" i="9"/>
  <c r="AC37" i="9"/>
  <c r="AD37" i="9"/>
  <c r="AF37" i="9"/>
  <c r="AG37" i="9"/>
  <c r="AH37" i="9"/>
  <c r="AI37" i="9"/>
  <c r="AJ37" i="9"/>
  <c r="AL37" i="9"/>
  <c r="AM37" i="9"/>
  <c r="AN37" i="9"/>
  <c r="AO37" i="9"/>
  <c r="AP37" i="9"/>
  <c r="AQ37" i="9"/>
  <c r="AS37" i="9"/>
  <c r="AT37" i="9"/>
  <c r="AU37" i="9"/>
  <c r="AV37" i="9"/>
  <c r="AW37" i="9"/>
  <c r="AX37" i="9"/>
  <c r="AY37" i="9"/>
  <c r="K61" i="9"/>
  <c r="K91" i="9"/>
  <c r="M61" i="9"/>
  <c r="N61" i="9"/>
  <c r="P61" i="9"/>
  <c r="P91" i="9"/>
  <c r="Q61" i="9"/>
  <c r="R61" i="9"/>
  <c r="R91" i="9"/>
  <c r="S61" i="9"/>
  <c r="T61" i="9"/>
  <c r="T91" i="9"/>
  <c r="U61" i="9"/>
  <c r="V61" i="9"/>
  <c r="V91" i="9"/>
  <c r="W61" i="9"/>
  <c r="X61" i="9"/>
  <c r="X91" i="9"/>
  <c r="Z61" i="9"/>
  <c r="AA61" i="9"/>
  <c r="AA91" i="9"/>
  <c r="AB61" i="9"/>
  <c r="AC61" i="9"/>
  <c r="AC91" i="9"/>
  <c r="AD61" i="9"/>
  <c r="AF61" i="9"/>
  <c r="AF91" i="9"/>
  <c r="AN61" i="9"/>
  <c r="AO61" i="9"/>
  <c r="AO91" i="9"/>
  <c r="AP61" i="9"/>
  <c r="AP91" i="9"/>
  <c r="AQ61" i="9"/>
  <c r="AS61" i="9"/>
  <c r="AT61" i="9"/>
  <c r="AU61" i="9"/>
  <c r="AU91" i="9"/>
  <c r="AV61" i="9"/>
  <c r="AW61" i="9"/>
  <c r="AX61" i="9"/>
  <c r="BF91" i="9"/>
  <c r="BH91" i="9"/>
  <c r="BJ91" i="9"/>
  <c r="BJ61" i="9"/>
  <c r="BJ118" i="9"/>
  <c r="BH61" i="9"/>
  <c r="BF37" i="9"/>
  <c r="BF61" i="9"/>
  <c r="F114" i="9"/>
  <c r="G114" i="9"/>
  <c r="H114" i="9"/>
  <c r="I114" i="9"/>
  <c r="J114" i="9"/>
  <c r="K114" i="9"/>
  <c r="M114" i="9"/>
  <c r="N114" i="9"/>
  <c r="BC91" i="9"/>
  <c r="BB91" i="9"/>
  <c r="BA91" i="9"/>
  <c r="AZ90" i="9"/>
  <c r="BA90" i="9"/>
  <c r="BB90" i="9"/>
  <c r="BC90" i="9"/>
  <c r="H41" i="9"/>
  <c r="J47" i="9"/>
  <c r="J61" i="9"/>
  <c r="J91" i="9"/>
  <c r="O56" i="9"/>
  <c r="O61" i="9"/>
  <c r="O91" i="9"/>
  <c r="M97" i="9"/>
  <c r="N97" i="9"/>
  <c r="M104" i="9"/>
  <c r="G40" i="9"/>
  <c r="I40" i="9"/>
  <c r="F40" i="9"/>
  <c r="I61" i="9"/>
  <c r="I91" i="9"/>
  <c r="G41" i="9"/>
  <c r="F41" i="9"/>
  <c r="G52" i="9"/>
  <c r="F52" i="9"/>
  <c r="G56" i="9"/>
  <c r="F56" i="9"/>
  <c r="G27" i="9"/>
  <c r="I27" i="9"/>
  <c r="F27" i="9"/>
  <c r="I37" i="9"/>
  <c r="G94" i="9"/>
  <c r="G97" i="9"/>
  <c r="F100" i="9"/>
  <c r="F104" i="9"/>
  <c r="H102" i="9"/>
  <c r="E102" i="9"/>
  <c r="H103" i="9"/>
  <c r="H104" i="9"/>
  <c r="O113" i="9"/>
  <c r="O114" i="9"/>
  <c r="O103" i="9"/>
  <c r="O102" i="9"/>
  <c r="O100" i="9"/>
  <c r="O96" i="9"/>
  <c r="O94" i="9"/>
  <c r="O26" i="9"/>
  <c r="O27" i="9"/>
  <c r="G104" i="9"/>
  <c r="G42" i="9"/>
  <c r="E42" i="9"/>
  <c r="G45" i="9"/>
  <c r="F45" i="9"/>
  <c r="G49" i="9"/>
  <c r="F49" i="9"/>
  <c r="G54" i="9"/>
  <c r="E54" i="9"/>
  <c r="G21" i="9"/>
  <c r="F21" i="9"/>
  <c r="G25" i="9"/>
  <c r="F25" i="9"/>
  <c r="G26" i="9"/>
  <c r="F26" i="9"/>
  <c r="G31" i="9"/>
  <c r="F31" i="9"/>
  <c r="H24" i="9"/>
  <c r="H37" i="9"/>
  <c r="T104" i="9"/>
  <c r="T97" i="9"/>
  <c r="U104" i="9"/>
  <c r="U97" i="9"/>
  <c r="V104" i="9"/>
  <c r="V97" i="9"/>
  <c r="W104" i="9"/>
  <c r="W97" i="9"/>
  <c r="X104" i="9"/>
  <c r="X97" i="9"/>
  <c r="P104" i="9"/>
  <c r="P97" i="9"/>
  <c r="Q104" i="9"/>
  <c r="Q97" i="9"/>
  <c r="R104" i="9"/>
  <c r="R97" i="9"/>
  <c r="S104" i="9"/>
  <c r="S97" i="9"/>
  <c r="AY97" i="9"/>
  <c r="AY61" i="9"/>
  <c r="AY91" i="9"/>
  <c r="H97" i="9"/>
  <c r="I97" i="9"/>
  <c r="J97" i="9"/>
  <c r="K97" i="9"/>
  <c r="I104" i="9"/>
  <c r="J104" i="9"/>
  <c r="K104" i="9"/>
  <c r="AZ61" i="9"/>
  <c r="AZ91" i="9"/>
  <c r="BA61" i="9"/>
  <c r="BB61" i="9"/>
  <c r="BC61" i="9"/>
  <c r="AZ37" i="9"/>
  <c r="BA37" i="9"/>
  <c r="BB37" i="9"/>
  <c r="BC37" i="9"/>
  <c r="AZ97" i="9"/>
  <c r="BA97" i="9"/>
  <c r="BB97" i="9"/>
  <c r="BC97" i="9"/>
  <c r="AZ104" i="9"/>
  <c r="BA104" i="9"/>
  <c r="BB104" i="9"/>
  <c r="BC104" i="9"/>
  <c r="AZ110" i="9"/>
  <c r="BA110" i="9"/>
  <c r="BB110" i="9"/>
  <c r="BC110" i="9"/>
  <c r="AZ114" i="9"/>
  <c r="BA114" i="9"/>
  <c r="BB114" i="9"/>
  <c r="BC114" i="9"/>
  <c r="AZ116" i="9"/>
  <c r="AZ117" i="9"/>
  <c r="AZ118" i="9"/>
  <c r="AR115" i="9"/>
  <c r="F24" i="9"/>
  <c r="F54" i="9"/>
  <c r="F42" i="9"/>
  <c r="E31" i="9"/>
  <c r="E27" i="9"/>
  <c r="E40" i="9"/>
  <c r="E49" i="9"/>
  <c r="E45" i="9"/>
  <c r="E41" i="9"/>
  <c r="O97" i="9"/>
  <c r="AK115" i="9"/>
  <c r="E26" i="9"/>
  <c r="E56" i="9"/>
  <c r="E52" i="9"/>
  <c r="AB91" i="9"/>
  <c r="W91" i="9"/>
  <c r="S91" i="9"/>
  <c r="S115" i="9"/>
  <c r="E25" i="9"/>
  <c r="E21" i="9"/>
  <c r="E47" i="9"/>
  <c r="E94" i="9"/>
  <c r="E103" i="9"/>
  <c r="E104" i="9"/>
  <c r="BH118" i="9"/>
  <c r="AV91" i="9"/>
  <c r="AQ91" i="9"/>
  <c r="AQ115" i="9"/>
  <c r="AI91" i="9"/>
  <c r="F47" i="9"/>
  <c r="E24" i="9"/>
  <c r="BF118" i="9"/>
  <c r="BG120" i="9"/>
  <c r="BF121" i="9"/>
  <c r="E114" i="9"/>
  <c r="E90" i="9"/>
  <c r="E37" i="9"/>
  <c r="L115" i="9"/>
  <c r="Y115" i="9"/>
  <c r="AE115" i="9"/>
  <c r="AW91" i="9"/>
  <c r="AW115" i="9"/>
  <c r="AS91" i="9"/>
  <c r="AS115" i="9"/>
  <c r="AN91" i="9"/>
  <c r="K115" i="9"/>
  <c r="AG91" i="9"/>
  <c r="AV115" i="9"/>
  <c r="AD91" i="9"/>
  <c r="Z91" i="9"/>
  <c r="U91" i="9"/>
  <c r="Q91" i="9"/>
  <c r="AF115" i="9"/>
  <c r="O37" i="9"/>
  <c r="F37" i="9"/>
  <c r="O104" i="9"/>
  <c r="AL91" i="9"/>
  <c r="AL115" i="9"/>
  <c r="AN115" i="9"/>
  <c r="G37" i="9"/>
  <c r="G61" i="9"/>
  <c r="G91" i="9"/>
  <c r="AU115" i="9"/>
  <c r="AP115" i="9"/>
  <c r="AM115" i="9"/>
  <c r="AI115" i="9"/>
  <c r="Z115" i="9"/>
  <c r="U115" i="9"/>
  <c r="Q115" i="9"/>
  <c r="AX91" i="9"/>
  <c r="AX115" i="9"/>
  <c r="AT91" i="9"/>
  <c r="AT115" i="9"/>
  <c r="AO115" i="9"/>
  <c r="AJ115" i="9"/>
  <c r="AA115" i="9"/>
  <c r="R115" i="9"/>
  <c r="T115" i="9"/>
  <c r="AY115" i="9"/>
  <c r="AG115" i="9"/>
  <c r="J115" i="9"/>
  <c r="P115" i="9"/>
  <c r="I115" i="9"/>
  <c r="W115" i="9"/>
  <c r="V115" i="9"/>
  <c r="AC115" i="9"/>
  <c r="F94" i="9"/>
  <c r="H61" i="9"/>
  <c r="H91" i="9"/>
  <c r="H115" i="9"/>
  <c r="AB115" i="9"/>
  <c r="AH115" i="9"/>
  <c r="F96" i="9"/>
  <c r="X115" i="9"/>
  <c r="AD115" i="9"/>
  <c r="N91" i="9"/>
  <c r="N115" i="9"/>
  <c r="M91" i="9"/>
  <c r="M115" i="9"/>
  <c r="AM116" i="9"/>
  <c r="U116" i="9"/>
  <c r="P116" i="9"/>
  <c r="AG116" i="9"/>
  <c r="O115" i="9"/>
  <c r="AA116" i="9"/>
  <c r="AT116" i="9"/>
  <c r="G115" i="9"/>
  <c r="F61" i="9"/>
  <c r="F91" i="9"/>
  <c r="E61" i="9"/>
  <c r="E91" i="9"/>
  <c r="BH121" i="9"/>
  <c r="F97" i="9"/>
  <c r="E97" i="9"/>
  <c r="BJ121" i="9"/>
  <c r="F115" i="9"/>
  <c r="E115" i="9"/>
</calcChain>
</file>

<file path=xl/sharedStrings.xml><?xml version="1.0" encoding="utf-8"?>
<sst xmlns="http://schemas.openxmlformats.org/spreadsheetml/2006/main" count="442" uniqueCount="258">
  <si>
    <t>Uniwersytet Technologiczno-Humanistyczny im. Kazimierza Pułaskiego w Radomiu</t>
  </si>
  <si>
    <t xml:space="preserve">PLAN STUDIÓW   NR       </t>
  </si>
  <si>
    <t>Nazwa kierunku studiów:</t>
  </si>
  <si>
    <t>Kosmetologia</t>
  </si>
  <si>
    <t>Nazwa podstawowej jednostki organizacyjnej prowadzącej kierunek studiów</t>
  </si>
  <si>
    <t>Wydział Nauk Medycznych i Nauk o Zdrowiu</t>
  </si>
  <si>
    <t>Poziom studiów:</t>
  </si>
  <si>
    <t>studia I stopnia</t>
  </si>
  <si>
    <t>Poziom kwalifikacji (PRK):</t>
  </si>
  <si>
    <t>6 poziom PRK</t>
  </si>
  <si>
    <t>Profil studiów:</t>
  </si>
  <si>
    <t>praktyczny</t>
  </si>
  <si>
    <t>Dyscypliny naukowe/artystyczne :</t>
  </si>
  <si>
    <t>Kod ISCED:</t>
  </si>
  <si>
    <t>1012 - Pielęgnacja włosów i urody</t>
  </si>
  <si>
    <t>Forma studiów:</t>
  </si>
  <si>
    <t>studia stacjonarne</t>
  </si>
  <si>
    <t>Tytuł zawodowy nadawany absolwentom:</t>
  </si>
  <si>
    <t>licencjat</t>
  </si>
  <si>
    <t xml:space="preserve">Lp. </t>
  </si>
  <si>
    <t>Nazwa przedmiotu/zajęć</t>
  </si>
  <si>
    <t>Egzamin po sem.</t>
  </si>
  <si>
    <t>Zaliczenie  po sem.</t>
  </si>
  <si>
    <t xml:space="preserve">Godziny - RAZEM </t>
  </si>
  <si>
    <t>GODZINY</t>
  </si>
  <si>
    <t>ECTS - Razem</t>
  </si>
  <si>
    <t>I rok</t>
  </si>
  <si>
    <t>II rok</t>
  </si>
  <si>
    <t>III rok</t>
  </si>
  <si>
    <t>IV rok</t>
  </si>
  <si>
    <t>dyscyplina</t>
  </si>
  <si>
    <t>ECTS</t>
  </si>
  <si>
    <t>Razem</t>
  </si>
  <si>
    <t>w tym</t>
  </si>
  <si>
    <t>zajęcia dydaktyczne</t>
  </si>
  <si>
    <t>I semestr</t>
  </si>
  <si>
    <t>II semestr</t>
  </si>
  <si>
    <t>III semestr</t>
  </si>
  <si>
    <t xml:space="preserve"> IV semestr</t>
  </si>
  <si>
    <t>V semestr</t>
  </si>
  <si>
    <t>VI semestr</t>
  </si>
  <si>
    <t>VII semestr</t>
  </si>
  <si>
    <t>forma zajęć dydaktycznych</t>
  </si>
  <si>
    <t xml:space="preserve">inne </t>
  </si>
  <si>
    <t>W</t>
  </si>
  <si>
    <t>Ć</t>
  </si>
  <si>
    <t>Zp</t>
  </si>
  <si>
    <t>S</t>
  </si>
  <si>
    <t>…</t>
  </si>
  <si>
    <t>A. Grupa zajęć podstawowych</t>
  </si>
  <si>
    <t xml:space="preserve">A. Grupa zajęć podstawowych </t>
  </si>
  <si>
    <t>1.</t>
  </si>
  <si>
    <t>Anatomia</t>
  </si>
  <si>
    <t>Katedra Pielęgniarstwa</t>
  </si>
  <si>
    <t xml:space="preserve">nauki o zdrowiu  </t>
  </si>
  <si>
    <t>2.</t>
  </si>
  <si>
    <t>Biologia i genetyka</t>
  </si>
  <si>
    <t>Katedra Kosmetologii</t>
  </si>
  <si>
    <t>3.</t>
  </si>
  <si>
    <t>Biofizyka</t>
  </si>
  <si>
    <t>Katedra Fizyki</t>
  </si>
  <si>
    <t>4.</t>
  </si>
  <si>
    <t>Biochemia</t>
  </si>
  <si>
    <t>5.</t>
  </si>
  <si>
    <t>Podstawy farmakologii</t>
  </si>
  <si>
    <t>6.</t>
  </si>
  <si>
    <t xml:space="preserve">Fizjologia </t>
  </si>
  <si>
    <t>7.</t>
  </si>
  <si>
    <t>8.</t>
  </si>
  <si>
    <t>Histologia</t>
  </si>
  <si>
    <t>9.</t>
  </si>
  <si>
    <t xml:space="preserve">Mikrobiologia </t>
  </si>
  <si>
    <t>10.</t>
  </si>
  <si>
    <t>Podstawy immunologii</t>
  </si>
  <si>
    <t>11.</t>
  </si>
  <si>
    <t>Podstawy alergologii</t>
  </si>
  <si>
    <t>Katedra kosmetologii</t>
  </si>
  <si>
    <t>12.</t>
  </si>
  <si>
    <t>13.</t>
  </si>
  <si>
    <t>Patofizjologia</t>
  </si>
  <si>
    <t>14.</t>
  </si>
  <si>
    <t>Komunikacja interpersonalna</t>
  </si>
  <si>
    <t>Katedra Pedagogiki i Psychologii</t>
  </si>
  <si>
    <t>15.</t>
  </si>
  <si>
    <t>Socjologia</t>
  </si>
  <si>
    <t>16.</t>
  </si>
  <si>
    <t>Podstawy psychologii</t>
  </si>
  <si>
    <t>17.</t>
  </si>
  <si>
    <t>Etyka zawodowa</t>
  </si>
  <si>
    <t>18.</t>
  </si>
  <si>
    <t>Pierwsza pomoc przedmedyczna</t>
  </si>
  <si>
    <t>Razem grupa zajęć A</t>
  </si>
  <si>
    <t>Moduł A</t>
  </si>
  <si>
    <t>B. Grupa zajęć kierunkowych</t>
  </si>
  <si>
    <t>Chemia kosmetyczna</t>
  </si>
  <si>
    <t xml:space="preserve">inżynieria chemiczna  </t>
  </si>
  <si>
    <t>Dermatologia</t>
  </si>
  <si>
    <t>Diagnostyka kosmetologiczna</t>
  </si>
  <si>
    <t>Receptury kosmetyczne</t>
  </si>
  <si>
    <t xml:space="preserve">nauki o zarządzaniu i jakości  </t>
  </si>
  <si>
    <t>Technologia formy kosmetyku</t>
  </si>
  <si>
    <t>Kosmetologia pielęgnacyjna</t>
  </si>
  <si>
    <t>Kosmetologia upiększająca</t>
  </si>
  <si>
    <t>Ustawodawstwo i bezpieczeństwo stosowania kosmetyków</t>
  </si>
  <si>
    <t>Katedra Fizjoterapii</t>
  </si>
  <si>
    <t>Masaż antycellulitowy</t>
  </si>
  <si>
    <t>Podstawy żywienia z elementami dietetyki</t>
  </si>
  <si>
    <t>Promocja zdrowia</t>
  </si>
  <si>
    <t>Surowce kosmetyczne</t>
  </si>
  <si>
    <t>Podstawowa aparatura kosmetologiczna</t>
  </si>
  <si>
    <t>Podstawy wiedzy o kosmetykach</t>
  </si>
  <si>
    <t>Metody oceny kosmetyków</t>
  </si>
  <si>
    <t>Katedra Ochrony Środowiska</t>
  </si>
  <si>
    <t>19.</t>
  </si>
  <si>
    <t>Technologie informacyjne</t>
  </si>
  <si>
    <t>Katedra informatyki</t>
  </si>
  <si>
    <t>Moduł B1</t>
  </si>
  <si>
    <t>Przedmiot do wyboru I (1 z 2)</t>
  </si>
  <si>
    <t>1a</t>
  </si>
  <si>
    <t>1b</t>
  </si>
  <si>
    <t>Przedmiot do wyboru II (1 z 2)</t>
  </si>
  <si>
    <t>2a</t>
  </si>
  <si>
    <t>Dermokosmetyki stosowane w pielęgnacji skóry seniorów</t>
  </si>
  <si>
    <t>2b</t>
  </si>
  <si>
    <t>Projektowanie formulacji kosmetycznych</t>
  </si>
  <si>
    <t>Przedmiot do wyboru III (1 z 2)</t>
  </si>
  <si>
    <t xml:space="preserve"> </t>
  </si>
  <si>
    <t>3a</t>
  </si>
  <si>
    <t>Mechanizmy procesu starzenia się skóry i sposoby pielęgnacji skóry dojrzałej i starczej</t>
  </si>
  <si>
    <t>3b</t>
  </si>
  <si>
    <t>Światłoterapia</t>
  </si>
  <si>
    <t>Przedmiot do wyboru IV (1 z 2)</t>
  </si>
  <si>
    <t>4a</t>
  </si>
  <si>
    <t>4b</t>
  </si>
  <si>
    <t>Drenaż limfatyczny</t>
  </si>
  <si>
    <t>Razem grupa zajęć B</t>
  </si>
  <si>
    <t>Kosmetyki profesjonalne</t>
  </si>
  <si>
    <t>Kształtowanie sylwetki i postawy ciała</t>
  </si>
  <si>
    <t>Formy kosmetyków naturalnych</t>
  </si>
  <si>
    <t>Surowce naturalne w kosmetologii</t>
  </si>
  <si>
    <t>Ocena jakości kosmetyków naturalnych</t>
  </si>
  <si>
    <t>Fitokosmetyka</t>
  </si>
  <si>
    <t>Przedmiot do wyboru V (1 z 2)</t>
  </si>
  <si>
    <t>5a</t>
  </si>
  <si>
    <t>5b</t>
  </si>
  <si>
    <t>Moduł D1</t>
  </si>
  <si>
    <t>Prawno-ekonomiczne podstawy przedsiębiorczości</t>
  </si>
  <si>
    <t>Moduł D2</t>
  </si>
  <si>
    <t>Razem grupa zajęć D</t>
  </si>
  <si>
    <t>Moduł D</t>
  </si>
  <si>
    <t>Ochrona własności przemysłowej i prawo autorskie</t>
  </si>
  <si>
    <t>Język obcy</t>
  </si>
  <si>
    <t>Wychowanie fizyczne</t>
  </si>
  <si>
    <t>Razem grupa zajęć E</t>
  </si>
  <si>
    <t>Moduł E</t>
  </si>
  <si>
    <t>Moduł F</t>
  </si>
  <si>
    <t>Seminarium dyplomowe</t>
  </si>
  <si>
    <t>Przygotowanie i zożenie pracy dyplomowej</t>
  </si>
  <si>
    <t>Liczba godzin zajęć dydaktycznych w semestrze</t>
  </si>
  <si>
    <t>Liczba egzaminów w semestrze</t>
  </si>
  <si>
    <t>Liczba punktów ECTS w semestrze</t>
  </si>
  <si>
    <t>Oznaczenia</t>
  </si>
  <si>
    <t>Pozostałe zajęcia obowiązkowe</t>
  </si>
  <si>
    <t>semestr</t>
  </si>
  <si>
    <t>godziny</t>
  </si>
  <si>
    <t>Wykład</t>
  </si>
  <si>
    <t>Dozwolony deficyt punktowy ECTS - po poszczególnych semestrach</t>
  </si>
  <si>
    <t>Szkolenie BHP</t>
  </si>
  <si>
    <t>Szkolenie biblioteczne</t>
  </si>
  <si>
    <t>I</t>
  </si>
  <si>
    <t>Zajęcia praktyczne</t>
  </si>
  <si>
    <t>II</t>
  </si>
  <si>
    <t>Seminarium</t>
  </si>
  <si>
    <t>III</t>
  </si>
  <si>
    <t>Pr</t>
  </si>
  <si>
    <t>IV</t>
  </si>
  <si>
    <t>V</t>
  </si>
  <si>
    <t>VI</t>
  </si>
  <si>
    <t xml:space="preserve">informatyka techniczna i telekomunikacja  </t>
  </si>
  <si>
    <t>Grupa zajęć odnoszących się do dyscypliny naukowej/artystycznej</t>
  </si>
  <si>
    <t>Przedmiot/zajęcia</t>
  </si>
  <si>
    <t>Forma/formy zajęć</t>
  </si>
  <si>
    <t>Łączna liczba godzin/liczba godzin zajęć dydaktycznych</t>
  </si>
  <si>
    <t>Liczba punktów ECTS</t>
  </si>
  <si>
    <t>(nazwa)</t>
  </si>
  <si>
    <t>Razem:</t>
  </si>
  <si>
    <t>Podstawy toksykologii</t>
  </si>
  <si>
    <t>20.</t>
  </si>
  <si>
    <t>Podstawy fizjoterapii i masażu</t>
  </si>
  <si>
    <t>Higiena</t>
  </si>
  <si>
    <t>Katedra Chemii Przemysłowej</t>
  </si>
  <si>
    <t>Prozdrowotne formy ruchu</t>
  </si>
  <si>
    <r>
      <t xml:space="preserve">B </t>
    </r>
    <r>
      <rPr>
        <b/>
        <vertAlign val="subscript"/>
        <sz val="14"/>
        <rFont val="Arial"/>
        <family val="2"/>
        <charset val="238"/>
      </rPr>
      <t xml:space="preserve">1. </t>
    </r>
    <r>
      <rPr>
        <b/>
        <sz val="14"/>
        <rFont val="Arial"/>
        <family val="2"/>
        <charset val="238"/>
      </rPr>
      <t>Grupa zajęć kierunkowych -  obowiązkowych</t>
    </r>
  </si>
  <si>
    <r>
      <t>Razem grupa zajęć B</t>
    </r>
    <r>
      <rPr>
        <b/>
        <vertAlign val="subscript"/>
        <sz val="14"/>
        <rFont val="Arial"/>
        <family val="2"/>
        <charset val="238"/>
      </rPr>
      <t>1</t>
    </r>
  </si>
  <si>
    <r>
      <t xml:space="preserve">B </t>
    </r>
    <r>
      <rPr>
        <b/>
        <vertAlign val="subscript"/>
        <sz val="14"/>
        <rFont val="Arial"/>
        <family val="2"/>
        <charset val="238"/>
      </rPr>
      <t>2.</t>
    </r>
    <r>
      <rPr>
        <b/>
        <sz val="14"/>
        <rFont val="Arial"/>
        <family val="2"/>
        <charset val="238"/>
      </rPr>
      <t xml:space="preserve"> Grupa zajęć kierunkowych -  do wyboru  </t>
    </r>
  </si>
  <si>
    <r>
      <t>Razem grupa zajęć B</t>
    </r>
    <r>
      <rPr>
        <b/>
        <vertAlign val="subscript"/>
        <sz val="14"/>
        <rFont val="Arial"/>
        <family val="2"/>
        <charset val="238"/>
      </rPr>
      <t>2</t>
    </r>
  </si>
  <si>
    <t>SWFiS</t>
  </si>
  <si>
    <t xml:space="preserve">Estetyka i podstawy wizażu </t>
  </si>
  <si>
    <t>Historia kosmetologii</t>
  </si>
  <si>
    <t>Masaż relaksacyjny</t>
  </si>
  <si>
    <t>Zrównoważony rozwój w kosmetologii</t>
  </si>
  <si>
    <t>Podstawy podologii</t>
  </si>
  <si>
    <t>Podstawy trychologii</t>
  </si>
  <si>
    <t>6a</t>
  </si>
  <si>
    <t>6b</t>
  </si>
  <si>
    <t>7a</t>
  </si>
  <si>
    <t>7b</t>
  </si>
  <si>
    <t>8a</t>
  </si>
  <si>
    <t>8b</t>
  </si>
  <si>
    <t>9a</t>
  </si>
  <si>
    <t>9b</t>
  </si>
  <si>
    <t>Dermokosmetyki</t>
  </si>
  <si>
    <t xml:space="preserve">C. Grupa zajęć z dziedziny nauk humanistycznych lub nauk społecznych </t>
  </si>
  <si>
    <r>
      <t xml:space="preserve">C </t>
    </r>
    <r>
      <rPr>
        <b/>
        <vertAlign val="subscript"/>
        <sz val="14"/>
        <rFont val="Arial"/>
        <family val="2"/>
        <charset val="238"/>
      </rPr>
      <t>1.</t>
    </r>
    <r>
      <rPr>
        <b/>
        <sz val="14"/>
        <rFont val="Arial"/>
        <family val="2"/>
        <charset val="238"/>
      </rPr>
      <t xml:space="preserve"> Grupa zajęć z dziedziny nauk humanistycznych lub nauk społecznych - obowiązkowych     </t>
    </r>
  </si>
  <si>
    <r>
      <t xml:space="preserve">C </t>
    </r>
    <r>
      <rPr>
        <b/>
        <vertAlign val="subscript"/>
        <sz val="14"/>
        <rFont val="Arial"/>
        <family val="2"/>
        <charset val="238"/>
      </rPr>
      <t>2.</t>
    </r>
    <r>
      <rPr>
        <b/>
        <sz val="14"/>
        <rFont val="Arial"/>
        <family val="2"/>
        <charset val="238"/>
      </rPr>
      <t xml:space="preserve"> Grupa zajęć z dziedzny nauk humanistycznych lub nauk społecznych - do wyboru    </t>
    </r>
  </si>
  <si>
    <t>D. Grupa zajęć ogólnouczelnianych</t>
  </si>
  <si>
    <r>
      <t xml:space="preserve">D </t>
    </r>
    <r>
      <rPr>
        <b/>
        <vertAlign val="subscript"/>
        <sz val="14"/>
        <rFont val="Arial"/>
        <family val="2"/>
        <charset val="238"/>
      </rPr>
      <t>2</t>
    </r>
    <r>
      <rPr>
        <b/>
        <sz val="14"/>
        <rFont val="Arial"/>
        <family val="2"/>
        <charset val="238"/>
      </rPr>
      <t>. Grupa zajęć ogólnouczelnianych - do wyboru</t>
    </r>
  </si>
  <si>
    <r>
      <t xml:space="preserve">D </t>
    </r>
    <r>
      <rPr>
        <b/>
        <vertAlign val="subscript"/>
        <sz val="14"/>
        <rFont val="Arial"/>
        <family val="2"/>
        <charset val="238"/>
      </rPr>
      <t>1</t>
    </r>
    <r>
      <rPr>
        <b/>
        <sz val="14"/>
        <rFont val="Arial"/>
        <family val="2"/>
        <charset val="238"/>
      </rPr>
      <t>. Grupa zajęć ogólnouczelnianych - obowiązkowych</t>
    </r>
  </si>
  <si>
    <t>F. Grupa zajęć: Przygotowanie pracy dyplomowej  i przygotowanie do egzaminu dyplomowego</t>
  </si>
  <si>
    <t>Razem grupa zajęć F</t>
  </si>
  <si>
    <t>Razem A+B+C+D+E+F</t>
  </si>
  <si>
    <t>Katedra Fizykochemii i Technologii Materiałów</t>
  </si>
  <si>
    <t>Moduł C1</t>
  </si>
  <si>
    <t>Moduł C2</t>
  </si>
  <si>
    <t>Moduł C</t>
  </si>
  <si>
    <t>Podstawy kosmetologii estetycznej</t>
  </si>
  <si>
    <t>Podstawy kosmetologii leczniczej</t>
  </si>
  <si>
    <t>Moduł B2</t>
  </si>
  <si>
    <t>Nauki o zdrowiu</t>
  </si>
  <si>
    <t>Inżynieria chemiczna</t>
  </si>
  <si>
    <t>Nauki o zarządzaniu i jakości</t>
  </si>
  <si>
    <t>SUMA ECTS</t>
  </si>
  <si>
    <t>Nauki o zdrowiu; %</t>
  </si>
  <si>
    <t>Inżynieria chemiczna; %</t>
  </si>
  <si>
    <t>Nauki o zarządzaniu i jakości; %</t>
  </si>
  <si>
    <t>Dezynfekcja i sterylizacja w gabinecie kosmetycznym</t>
  </si>
  <si>
    <t>Razem grupa zajęć C</t>
  </si>
  <si>
    <t>Przedmiot z dziedziny nauk humanistycznych-do wyboru z oferty ogólnouczelnianej</t>
  </si>
  <si>
    <t>nauki o zdrowiu 82% (wiodąca), inżynieria chemiczna 13 %, nauki o zarządzaniu i jakości 5%</t>
  </si>
  <si>
    <t>Ćw</t>
  </si>
  <si>
    <t xml:space="preserve">Inne godziny kontaktowe </t>
  </si>
  <si>
    <t>Zajęcia bez nauczyciela</t>
  </si>
  <si>
    <t>IGK</t>
  </si>
  <si>
    <t>ZBN</t>
  </si>
  <si>
    <t>Ćw.lab</t>
  </si>
  <si>
    <t>Ćwiczenia laboratoryjne</t>
  </si>
  <si>
    <t>Praktyka</t>
  </si>
  <si>
    <t>Podstawy kosmetologii pielęgnacyjnej</t>
  </si>
  <si>
    <t>Kosmetologia pielęgnacyjna, korekcyjna i upiększająca</t>
  </si>
  <si>
    <t>Kosmetologia estetyczna i kosmetologia dermatologiczna</t>
  </si>
  <si>
    <t>Ćwiczenia (audytoryjne lub metodyczne lub projektowe)</t>
  </si>
  <si>
    <t>E. Praktyka</t>
  </si>
  <si>
    <t>Katedra Podstawowych Nauk Medycznych</t>
  </si>
  <si>
    <t>Katedra Nauk Klinicznych Niezabiegowych</t>
  </si>
  <si>
    <t>Katedra Nauk o Państwie i Polityce Społecznej</t>
  </si>
  <si>
    <t>SJO</t>
  </si>
  <si>
    <t>Wydział Prawa i Administracji</t>
  </si>
  <si>
    <t>Wydział Ekonomii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</si>
</sst>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#,##0.0_ ;\-#,##0.0\ "/>
    <numFmt numFmtId="166" formatCode="0.0"/>
  </numFmts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vertAlign val="subscript"/>
      <sz val="14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9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3" fillId="3" borderId="30" applyNumberFormat="0" applyAlignment="0" applyProtection="0"/>
    <xf numFmtId="0" fontId="14" fillId="4" borderId="0" applyNumberFormat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3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vertical="center"/>
    </xf>
    <xf numFmtId="0" fontId="1" fillId="6" borderId="0" xfId="0" applyFont="1" applyFill="1"/>
    <xf numFmtId="0" fontId="1" fillId="6" borderId="0" xfId="0" applyFont="1" applyFill="1" applyBorder="1"/>
    <xf numFmtId="0" fontId="1" fillId="6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0" xfId="0" applyFont="1" applyFill="1" applyBorder="1" applyAlignment="1">
      <alignment vertical="center"/>
    </xf>
    <xf numFmtId="0" fontId="5" fillId="6" borderId="0" xfId="0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9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11" fillId="6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Fill="1"/>
    <xf numFmtId="0" fontId="5" fillId="0" borderId="0" xfId="0" applyFont="1" applyFill="1"/>
    <xf numFmtId="0" fontId="11" fillId="6" borderId="0" xfId="0" applyFont="1" applyFill="1" applyBorder="1"/>
    <xf numFmtId="0" fontId="11" fillId="6" borderId="0" xfId="0" applyFont="1" applyFill="1"/>
    <xf numFmtId="0" fontId="11" fillId="11" borderId="0" xfId="0" applyFont="1" applyFill="1" applyAlignment="1">
      <alignment vertical="center"/>
    </xf>
    <xf numFmtId="0" fontId="11" fillId="0" borderId="0" xfId="0" applyFont="1"/>
    <xf numFmtId="0" fontId="11" fillId="6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9" borderId="3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8" fillId="14" borderId="40" xfId="0" applyFont="1" applyFill="1" applyBorder="1" applyAlignment="1">
      <alignment horizontal="center" vertical="center" wrapText="1"/>
    </xf>
    <xf numFmtId="0" fontId="8" fillId="14" borderId="39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0" fillId="14" borderId="41" xfId="0" applyFill="1" applyBorder="1" applyAlignment="1">
      <alignment vertical="top" wrapText="1"/>
    </xf>
    <xf numFmtId="0" fontId="0" fillId="14" borderId="38" xfId="0" applyFill="1" applyBorder="1" applyAlignment="1">
      <alignment vertical="top" wrapText="1"/>
    </xf>
    <xf numFmtId="0" fontId="9" fillId="0" borderId="39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10" fontId="1" fillId="0" borderId="0" xfId="0" applyNumberFormat="1" applyFont="1"/>
    <xf numFmtId="0" fontId="3" fillId="6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" fillId="12" borderId="1" xfId="0" applyFont="1" applyFill="1" applyBorder="1"/>
    <xf numFmtId="10" fontId="1" fillId="0" borderId="0" xfId="0" applyNumberFormat="1" applyFont="1" applyAlignment="1">
      <alignment vertical="center"/>
    </xf>
    <xf numFmtId="0" fontId="3" fillId="5" borderId="49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" fillId="6" borderId="49" xfId="0" applyFont="1" applyFill="1" applyBorder="1" applyAlignment="1">
      <alignment horizontal="center"/>
    </xf>
    <xf numFmtId="0" fontId="1" fillId="6" borderId="49" xfId="0" applyFont="1" applyFill="1" applyBorder="1" applyAlignment="1">
      <alignment horizontal="center" vertical="center"/>
    </xf>
    <xf numFmtId="9" fontId="3" fillId="10" borderId="49" xfId="3" applyFont="1" applyFill="1" applyBorder="1" applyAlignment="1">
      <alignment horizontal="center"/>
    </xf>
    <xf numFmtId="0" fontId="1" fillId="6" borderId="50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0" fontId="3" fillId="10" borderId="5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9" fontId="1" fillId="13" borderId="1" xfId="3" applyFont="1" applyFill="1" applyBorder="1"/>
    <xf numFmtId="0" fontId="3" fillId="0" borderId="0" xfId="0" applyFont="1"/>
    <xf numFmtId="0" fontId="11" fillId="6" borderId="5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1" fillId="1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left" vertical="center"/>
    </xf>
    <xf numFmtId="0" fontId="5" fillId="1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7" fillId="9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/>
    <xf numFmtId="0" fontId="17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6" fillId="0" borderId="0" xfId="0" applyFont="1" applyFill="1"/>
    <xf numFmtId="0" fontId="18" fillId="0" borderId="0" xfId="0" applyFont="1" applyAlignment="1">
      <alignment vertical="center"/>
    </xf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 applyAlignment="1"/>
    <xf numFmtId="0" fontId="17" fillId="0" borderId="0" xfId="0" applyFont="1" applyFill="1" applyAlignment="1">
      <alignment vertical="center"/>
    </xf>
    <xf numFmtId="0" fontId="20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Alignment="1"/>
    <xf numFmtId="0" fontId="18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10" fontId="1" fillId="12" borderId="1" xfId="3" applyNumberFormat="1" applyFont="1" applyFill="1" applyBorder="1"/>
    <xf numFmtId="0" fontId="1" fillId="12" borderId="6" xfId="0" applyFont="1" applyFill="1" applyBorder="1" applyAlignment="1">
      <alignment horizontal="center"/>
    </xf>
    <xf numFmtId="9" fontId="1" fillId="6" borderId="0" xfId="3" applyFont="1" applyFill="1" applyBorder="1" applyAlignment="1"/>
    <xf numFmtId="9" fontId="1" fillId="6" borderId="0" xfId="3" applyFont="1" applyFill="1" applyBorder="1" applyAlignment="1">
      <alignment horizontal="center" vertical="center"/>
    </xf>
    <xf numFmtId="9" fontId="1" fillId="6" borderId="16" xfId="3" applyFont="1" applyFill="1" applyBorder="1" applyAlignment="1"/>
    <xf numFmtId="9" fontId="1" fillId="6" borderId="16" xfId="3" applyFont="1" applyFill="1" applyBorder="1" applyAlignment="1">
      <alignment horizontal="center" vertical="center"/>
    </xf>
    <xf numFmtId="0" fontId="1" fillId="12" borderId="22" xfId="0" applyFont="1" applyFill="1" applyBorder="1" applyAlignment="1">
      <alignment horizontal="center"/>
    </xf>
    <xf numFmtId="0" fontId="1" fillId="6" borderId="16" xfId="0" applyFont="1" applyFill="1" applyBorder="1" applyAlignment="1"/>
    <xf numFmtId="0" fontId="1" fillId="6" borderId="16" xfId="0" applyFont="1" applyFill="1" applyBorder="1" applyAlignment="1">
      <alignment horizontal="center" vertical="center"/>
    </xf>
    <xf numFmtId="0" fontId="1" fillId="6" borderId="0" xfId="0" applyFont="1" applyFill="1" applyAlignment="1"/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Border="1" applyAlignment="1"/>
    <xf numFmtId="0" fontId="1" fillId="6" borderId="5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12" borderId="21" xfId="0" applyFont="1" applyFill="1" applyBorder="1" applyAlignment="1">
      <alignment horizontal="center"/>
    </xf>
    <xf numFmtId="0" fontId="1" fillId="6" borderId="8" xfId="0" applyFont="1" applyFill="1" applyBorder="1" applyAlignment="1"/>
    <xf numFmtId="0" fontId="1" fillId="6" borderId="8" xfId="0" applyFont="1" applyFill="1" applyBorder="1" applyAlignment="1">
      <alignment horizontal="center" vertical="center"/>
    </xf>
    <xf numFmtId="0" fontId="1" fillId="6" borderId="18" xfId="0" applyFont="1" applyFill="1" applyBorder="1" applyAlignment="1"/>
    <xf numFmtId="0" fontId="1" fillId="6" borderId="18" xfId="0" applyFont="1" applyFill="1" applyBorder="1" applyAlignment="1">
      <alignment horizontal="center" vertical="center"/>
    </xf>
    <xf numFmtId="0" fontId="1" fillId="12" borderId="21" xfId="0" applyFont="1" applyFill="1" applyBorder="1" applyAlignment="1">
      <alignment horizontal="center" vertical="center"/>
    </xf>
    <xf numFmtId="0" fontId="1" fillId="12" borderId="6" xfId="0" applyFont="1" applyFill="1" applyBorder="1"/>
    <xf numFmtId="0" fontId="1" fillId="6" borderId="1" xfId="0" applyFont="1" applyFill="1" applyBorder="1"/>
    <xf numFmtId="0" fontId="1" fillId="0" borderId="1" xfId="0" applyFont="1" applyBorder="1"/>
    <xf numFmtId="0" fontId="11" fillId="6" borderId="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7" fillId="9" borderId="6" xfId="0" applyFont="1" applyFill="1" applyBorder="1" applyAlignment="1">
      <alignment horizontal="center" vertical="center" textRotation="90" wrapText="1"/>
    </xf>
    <xf numFmtId="0" fontId="7" fillId="9" borderId="22" xfId="0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8" fillId="14" borderId="3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/>
    <xf numFmtId="0" fontId="17" fillId="0" borderId="0" xfId="0" applyFont="1" applyAlignment="1"/>
    <xf numFmtId="0" fontId="22" fillId="0" borderId="0" xfId="0" applyFont="1" applyFill="1" applyBorder="1" applyAlignment="1"/>
    <xf numFmtId="0" fontId="17" fillId="0" borderId="0" xfId="0" applyFont="1" applyFill="1" applyBorder="1" applyAlignment="1"/>
    <xf numFmtId="0" fontId="20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0" fillId="17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0" fillId="18" borderId="3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8" fillId="15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19" borderId="4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16" borderId="1" xfId="0" applyFont="1" applyFill="1" applyBorder="1" applyAlignment="1">
      <alignment horizontal="center" vertical="center"/>
    </xf>
    <xf numFmtId="0" fontId="18" fillId="16" borderId="3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10" fontId="20" fillId="6" borderId="4" xfId="0" applyNumberFormat="1" applyFont="1" applyFill="1" applyBorder="1" applyAlignment="1">
      <alignment horizontal="center" vertical="center"/>
    </xf>
    <xf numFmtId="10" fontId="17" fillId="6" borderId="1" xfId="0" applyNumberFormat="1" applyFont="1" applyFill="1" applyBorder="1" applyAlignment="1">
      <alignment horizontal="center" vertical="center"/>
    </xf>
    <xf numFmtId="10" fontId="20" fillId="6" borderId="2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10" fontId="18" fillId="9" borderId="1" xfId="0" applyNumberFormat="1" applyFont="1" applyFill="1" applyBorder="1" applyAlignment="1">
      <alignment horizontal="center" vertical="center"/>
    </xf>
    <xf numFmtId="10" fontId="20" fillId="6" borderId="22" xfId="0" applyNumberFormat="1" applyFont="1" applyFill="1" applyBorder="1" applyAlignment="1">
      <alignment horizontal="center" vertical="center"/>
    </xf>
    <xf numFmtId="10" fontId="20" fillId="16" borderId="1" xfId="0" applyNumberFormat="1" applyFont="1" applyFill="1" applyBorder="1" applyAlignment="1">
      <alignment horizontal="center" vertical="center"/>
    </xf>
    <xf numFmtId="10" fontId="18" fillId="16" borderId="3" xfId="0" applyNumberFormat="1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vertical="center"/>
    </xf>
    <xf numFmtId="0" fontId="17" fillId="9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0" fontId="20" fillId="9" borderId="22" xfId="0" applyFont="1" applyFill="1" applyBorder="1" applyAlignment="1">
      <alignment horizontal="center" vertical="center"/>
    </xf>
    <xf numFmtId="0" fontId="18" fillId="9" borderId="22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7" borderId="1" xfId="2" applyFont="1" applyFill="1" applyBorder="1" applyAlignment="1">
      <alignment horizontal="center" vertical="center"/>
    </xf>
    <xf numFmtId="0" fontId="20" fillId="17" borderId="1" xfId="1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vertical="center"/>
    </xf>
    <xf numFmtId="0" fontId="20" fillId="18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21" fillId="0" borderId="16" xfId="0" applyFont="1" applyFill="1" applyBorder="1" applyAlignment="1">
      <alignment vertical="top" wrapText="1"/>
    </xf>
    <xf numFmtId="0" fontId="18" fillId="0" borderId="16" xfId="0" applyFont="1" applyFill="1" applyBorder="1" applyAlignment="1">
      <alignment vertical="top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top" wrapText="1"/>
    </xf>
    <xf numFmtId="0" fontId="20" fillId="0" borderId="15" xfId="0" applyFont="1" applyFill="1" applyBorder="1" applyAlignment="1">
      <alignment horizontal="center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18" fillId="0" borderId="0" xfId="0" applyFont="1" applyFill="1" applyBorder="1" applyAlignment="1" applyProtection="1">
      <alignment vertical="center" wrapText="1"/>
      <protection hidden="1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21" fillId="0" borderId="0" xfId="0" applyFont="1" applyFill="1" applyBorder="1" applyAlignment="1" applyProtection="1">
      <alignment vertical="center" wrapText="1"/>
      <protection hidden="1"/>
    </xf>
    <xf numFmtId="0" fontId="17" fillId="7" borderId="1" xfId="0" applyFont="1" applyFill="1" applyBorder="1" applyAlignment="1">
      <alignment horizontal="center"/>
    </xf>
    <xf numFmtId="0" fontId="20" fillId="7" borderId="3" xfId="0" applyFont="1" applyFill="1" applyBorder="1" applyAlignment="1">
      <alignment horizontal="left"/>
    </xf>
    <xf numFmtId="0" fontId="20" fillId="7" borderId="8" xfId="0" applyFont="1" applyFill="1" applyBorder="1" applyAlignment="1">
      <alignment horizontal="left"/>
    </xf>
    <xf numFmtId="0" fontId="20" fillId="7" borderId="2" xfId="0" applyFont="1" applyFill="1" applyBorder="1" applyAlignment="1">
      <alignment horizontal="left"/>
    </xf>
    <xf numFmtId="0" fontId="17" fillId="17" borderId="1" xfId="0" applyFont="1" applyFill="1" applyBorder="1" applyAlignment="1">
      <alignment horizontal="center"/>
    </xf>
    <xf numFmtId="0" fontId="20" fillId="17" borderId="3" xfId="0" applyFont="1" applyFill="1" applyBorder="1" applyAlignment="1">
      <alignment horizontal="left"/>
    </xf>
    <xf numFmtId="0" fontId="20" fillId="17" borderId="8" xfId="0" applyFont="1" applyFill="1" applyBorder="1" applyAlignment="1">
      <alignment horizontal="left"/>
    </xf>
    <xf numFmtId="0" fontId="20" fillId="17" borderId="2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23" xfId="0" applyFont="1" applyFill="1" applyBorder="1" applyAlignment="1"/>
    <xf numFmtId="0" fontId="20" fillId="0" borderId="0" xfId="0" applyFont="1"/>
    <xf numFmtId="0" fontId="20" fillId="0" borderId="1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left" wrapText="1"/>
    </xf>
    <xf numFmtId="0" fontId="1" fillId="12" borderId="6" xfId="0" applyFont="1" applyFill="1" applyBorder="1" applyAlignment="1">
      <alignment horizontal="center" vertical="center"/>
    </xf>
    <xf numFmtId="0" fontId="18" fillId="15" borderId="6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20" fillId="18" borderId="6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7" borderId="6" xfId="2" applyFont="1" applyFill="1" applyBorder="1" applyAlignment="1">
      <alignment horizontal="center" vertical="center"/>
    </xf>
    <xf numFmtId="0" fontId="20" fillId="17" borderId="6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/>
    </xf>
    <xf numFmtId="0" fontId="25" fillId="9" borderId="1" xfId="0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" fillId="12" borderId="6" xfId="0" applyFont="1" applyFill="1" applyBorder="1" applyAlignment="1">
      <alignment horizontal="center" vertical="center"/>
    </xf>
    <xf numFmtId="10" fontId="1" fillId="12" borderId="6" xfId="3" applyNumberFormat="1" applyFont="1" applyFill="1" applyBorder="1"/>
    <xf numFmtId="0" fontId="3" fillId="6" borderId="49" xfId="0" applyFont="1" applyFill="1" applyBorder="1" applyAlignment="1">
      <alignment horizontal="center"/>
    </xf>
    <xf numFmtId="0" fontId="3" fillId="6" borderId="49" xfId="0" applyFont="1" applyFill="1" applyBorder="1" applyAlignment="1"/>
    <xf numFmtId="0" fontId="3" fillId="6" borderId="49" xfId="0" applyFont="1" applyFill="1" applyBorder="1" applyAlignment="1">
      <alignment horizontal="center" vertical="center"/>
    </xf>
    <xf numFmtId="9" fontId="1" fillId="6" borderId="49" xfId="3" applyFont="1" applyFill="1" applyBorder="1" applyAlignment="1"/>
    <xf numFmtId="9" fontId="1" fillId="6" borderId="49" xfId="3" applyFont="1" applyFill="1" applyBorder="1" applyAlignment="1">
      <alignment horizontal="center" vertical="center"/>
    </xf>
    <xf numFmtId="0" fontId="1" fillId="5" borderId="6" xfId="0" applyFont="1" applyFill="1" applyBorder="1" applyAlignment="1"/>
    <xf numFmtId="0" fontId="1" fillId="5" borderId="6" xfId="0" applyFont="1" applyFill="1" applyBorder="1" applyAlignment="1">
      <alignment horizontal="center" vertical="center"/>
    </xf>
    <xf numFmtId="0" fontId="0" fillId="0" borderId="49" xfId="0" applyBorder="1"/>
    <xf numFmtId="165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5" fontId="17" fillId="0" borderId="6" xfId="0" applyNumberFormat="1" applyFont="1" applyFill="1" applyBorder="1" applyAlignment="1">
      <alignment vertical="center"/>
    </xf>
    <xf numFmtId="0" fontId="17" fillId="10" borderId="1" xfId="0" applyFont="1" applyFill="1" applyBorder="1" applyAlignment="1">
      <alignment horizontal="center" vertical="center"/>
    </xf>
    <xf numFmtId="166" fontId="17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5" fontId="3" fillId="20" borderId="49" xfId="4" applyNumberFormat="1" applyFont="1" applyFill="1" applyBorder="1" applyAlignment="1">
      <alignment horizontal="center"/>
    </xf>
    <xf numFmtId="0" fontId="7" fillId="20" borderId="3" xfId="0" applyFont="1" applyFill="1" applyBorder="1" applyAlignment="1">
      <alignment horizontal="center" vertical="center" wrapText="1"/>
    </xf>
    <xf numFmtId="0" fontId="1" fillId="20" borderId="1" xfId="0" applyFont="1" applyFill="1" applyBorder="1"/>
    <xf numFmtId="0" fontId="1" fillId="20" borderId="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 vertical="center"/>
    </xf>
    <xf numFmtId="9" fontId="1" fillId="20" borderId="1" xfId="3" applyFont="1" applyFill="1" applyBorder="1"/>
    <xf numFmtId="0" fontId="1" fillId="20" borderId="6" xfId="0" applyFont="1" applyFill="1" applyBorder="1" applyAlignment="1">
      <alignment horizontal="center"/>
    </xf>
    <xf numFmtId="0" fontId="1" fillId="20" borderId="1" xfId="0" applyFont="1" applyFill="1" applyBorder="1" applyAlignment="1">
      <alignment wrapText="1"/>
    </xf>
    <xf numFmtId="0" fontId="1" fillId="20" borderId="18" xfId="0" applyFont="1" applyFill="1" applyBorder="1"/>
    <xf numFmtId="9" fontId="1" fillId="20" borderId="0" xfId="3" applyFont="1" applyFill="1" applyBorder="1"/>
    <xf numFmtId="0" fontId="1" fillId="20" borderId="22" xfId="0" applyFont="1" applyFill="1" applyBorder="1" applyAlignment="1">
      <alignment horizontal="center"/>
    </xf>
    <xf numFmtId="0" fontId="1" fillId="20" borderId="6" xfId="0" applyFont="1" applyFill="1" applyBorder="1"/>
    <xf numFmtId="0" fontId="1" fillId="20" borderId="21" xfId="0" applyFont="1" applyFill="1" applyBorder="1" applyAlignment="1">
      <alignment horizontal="center"/>
    </xf>
    <xf numFmtId="0" fontId="1" fillId="20" borderId="6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10" fontId="1" fillId="20" borderId="1" xfId="0" applyNumberFormat="1" applyFont="1" applyFill="1" applyBorder="1"/>
    <xf numFmtId="10" fontId="1" fillId="20" borderId="1" xfId="0" applyNumberFormat="1" applyFont="1" applyFill="1" applyBorder="1" applyAlignment="1">
      <alignment horizontal="center" vertical="center"/>
    </xf>
    <xf numFmtId="0" fontId="1" fillId="20" borderId="22" xfId="0" applyFont="1" applyFill="1" applyBorder="1" applyAlignment="1">
      <alignment horizontal="center" vertical="center"/>
    </xf>
    <xf numFmtId="9" fontId="1" fillId="20" borderId="22" xfId="3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/>
    </xf>
    <xf numFmtId="0" fontId="3" fillId="12" borderId="50" xfId="0" applyFont="1" applyFill="1" applyBorder="1" applyAlignment="1">
      <alignment horizontal="center"/>
    </xf>
    <xf numFmtId="0" fontId="3" fillId="12" borderId="52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66" fontId="11" fillId="7" borderId="1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7" fillId="1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0" fillId="6" borderId="18" xfId="0" applyFont="1" applyFill="1" applyBorder="1" applyAlignment="1">
      <alignment horizontal="center" vertical="center" wrapText="1"/>
    </xf>
    <xf numFmtId="0" fontId="0" fillId="0" borderId="1" xfId="0" applyBorder="1"/>
    <xf numFmtId="0" fontId="1" fillId="12" borderId="18" xfId="0" applyFont="1" applyFill="1" applyBorder="1"/>
    <xf numFmtId="0" fontId="1" fillId="12" borderId="18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1" xfId="0" applyFont="1" applyBorder="1"/>
    <xf numFmtId="0" fontId="1" fillId="12" borderId="2" xfId="0" applyFont="1" applyFill="1" applyBorder="1"/>
    <xf numFmtId="0" fontId="3" fillId="10" borderId="54" xfId="0" applyFont="1" applyFill="1" applyBorder="1" applyAlignment="1">
      <alignment horizontal="center"/>
    </xf>
    <xf numFmtId="0" fontId="3" fillId="12" borderId="4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vertical="center"/>
    </xf>
    <xf numFmtId="166" fontId="20" fillId="0" borderId="0" xfId="0" applyNumberFormat="1" applyFont="1" applyFill="1" applyBorder="1"/>
    <xf numFmtId="166" fontId="20" fillId="17" borderId="1" xfId="0" applyNumberFormat="1" applyFont="1" applyFill="1" applyBorder="1" applyAlignment="1">
      <alignment horizontal="center" vertical="center"/>
    </xf>
    <xf numFmtId="1" fontId="17" fillId="5" borderId="1" xfId="0" applyNumberFormat="1" applyFont="1" applyFill="1" applyBorder="1" applyAlignment="1">
      <alignment horizontal="center" vertical="center"/>
    </xf>
    <xf numFmtId="166" fontId="17" fillId="5" borderId="1" xfId="0" applyNumberFormat="1" applyFont="1" applyFill="1" applyBorder="1" applyAlignment="1">
      <alignment horizontal="center" vertical="center"/>
    </xf>
    <xf numFmtId="166" fontId="17" fillId="10" borderId="1" xfId="0" applyNumberFormat="1" applyFont="1" applyFill="1" applyBorder="1" applyAlignment="1">
      <alignment horizontal="center" vertical="center"/>
    </xf>
    <xf numFmtId="0" fontId="20" fillId="21" borderId="1" xfId="0" applyFont="1" applyFill="1" applyBorder="1" applyAlignment="1" applyProtection="1">
      <alignment horizontal="center" vertical="center"/>
      <protection hidden="1"/>
    </xf>
    <xf numFmtId="0" fontId="20" fillId="21" borderId="1" xfId="0" applyFont="1" applyFill="1" applyBorder="1" applyAlignment="1" applyProtection="1">
      <alignment horizontal="left" vertical="center"/>
      <protection hidden="1"/>
    </xf>
    <xf numFmtId="0" fontId="20" fillId="21" borderId="1" xfId="0" applyFont="1" applyFill="1" applyBorder="1" applyAlignment="1">
      <alignment horizontal="center"/>
    </xf>
    <xf numFmtId="0" fontId="20" fillId="21" borderId="1" xfId="0" applyFont="1" applyFill="1" applyBorder="1"/>
    <xf numFmtId="0" fontId="26" fillId="9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textRotation="180"/>
    </xf>
    <xf numFmtId="0" fontId="1" fillId="6" borderId="6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20" borderId="6" xfId="0" applyFont="1" applyFill="1" applyBorder="1" applyAlignment="1">
      <alignment horizontal="center" vertical="center"/>
    </xf>
    <xf numFmtId="0" fontId="1" fillId="20" borderId="22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9" fontId="1" fillId="20" borderId="6" xfId="3" applyFont="1" applyFill="1" applyBorder="1" applyAlignment="1">
      <alignment horizontal="center" vertical="center"/>
    </xf>
    <xf numFmtId="9" fontId="1" fillId="20" borderId="22" xfId="3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18" fillId="15" borderId="6" xfId="0" applyFont="1" applyFill="1" applyBorder="1" applyAlignment="1">
      <alignment horizontal="center" vertical="center"/>
    </xf>
    <xf numFmtId="0" fontId="18" fillId="15" borderId="22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22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20" fillId="18" borderId="6" xfId="0" applyFont="1" applyFill="1" applyBorder="1" applyAlignment="1">
      <alignment horizontal="center" vertical="center"/>
    </xf>
    <xf numFmtId="0" fontId="20" fillId="18" borderId="22" xfId="0" applyFont="1" applyFill="1" applyBorder="1" applyAlignment="1">
      <alignment horizontal="center" vertical="center"/>
    </xf>
    <xf numFmtId="9" fontId="1" fillId="20" borderId="1" xfId="3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/>
    </xf>
    <xf numFmtId="0" fontId="17" fillId="6" borderId="6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17" fillId="18" borderId="20" xfId="0" applyFont="1" applyFill="1" applyBorder="1" applyAlignment="1">
      <alignment horizontal="center" vertical="center" textRotation="90" wrapText="1"/>
    </xf>
    <xf numFmtId="0" fontId="17" fillId="18" borderId="21" xfId="0" applyFont="1" applyFill="1" applyBorder="1" applyAlignment="1">
      <alignment horizontal="center" vertical="center" textRotation="90" wrapText="1"/>
    </xf>
    <xf numFmtId="0" fontId="17" fillId="18" borderId="22" xfId="0" applyFont="1" applyFill="1" applyBorder="1" applyAlignment="1">
      <alignment horizontal="center" vertical="center" textRotation="90" wrapText="1"/>
    </xf>
    <xf numFmtId="0" fontId="20" fillId="2" borderId="6" xfId="0" applyFont="1" applyFill="1" applyBorder="1" applyAlignment="1">
      <alignment horizontal="center" vertical="center" textRotation="90" wrapText="1"/>
    </xf>
    <xf numFmtId="0" fontId="20" fillId="2" borderId="21" xfId="0" applyFont="1" applyFill="1" applyBorder="1" applyAlignment="1">
      <alignment horizontal="center" vertical="center" textRotation="90" wrapText="1"/>
    </xf>
    <xf numFmtId="0" fontId="20" fillId="2" borderId="22" xfId="0" applyFont="1" applyFill="1" applyBorder="1" applyAlignment="1">
      <alignment horizontal="center" vertical="center" textRotation="90" wrapText="1"/>
    </xf>
    <xf numFmtId="0" fontId="17" fillId="0" borderId="19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 textRotation="90" wrapText="1"/>
    </xf>
    <xf numFmtId="0" fontId="18" fillId="9" borderId="22" xfId="0" applyFont="1" applyFill="1" applyBorder="1" applyAlignment="1">
      <alignment horizontal="center" vertical="center" textRotation="90" wrapText="1"/>
    </xf>
    <xf numFmtId="0" fontId="18" fillId="9" borderId="25" xfId="0" applyFont="1" applyFill="1" applyBorder="1" applyAlignment="1">
      <alignment horizontal="center" vertical="center" textRotation="90"/>
    </xf>
    <xf numFmtId="0" fontId="18" fillId="9" borderId="1" xfId="0" applyFont="1" applyFill="1" applyBorder="1" applyAlignment="1">
      <alignment horizontal="center" vertical="center" textRotation="90"/>
    </xf>
    <xf numFmtId="0" fontId="17" fillId="0" borderId="11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0" fontId="17" fillId="6" borderId="8" xfId="0" applyFont="1" applyFill="1" applyBorder="1" applyAlignment="1">
      <alignment horizontal="left" vertical="center"/>
    </xf>
    <xf numFmtId="0" fontId="17" fillId="6" borderId="13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10" borderId="4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20" fillId="0" borderId="15" xfId="0" applyFont="1" applyBorder="1" applyAlignment="1">
      <alignment horizontal="center" vertical="center" textRotation="90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textRotation="90"/>
    </xf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3" fillId="6" borderId="26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1" fillId="20" borderId="10" xfId="0" applyFont="1" applyFill="1" applyBorder="1" applyAlignment="1">
      <alignment horizontal="center" vertical="center"/>
    </xf>
    <xf numFmtId="0" fontId="1" fillId="20" borderId="17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0" fillId="17" borderId="6" xfId="0" applyFont="1" applyFill="1" applyBorder="1" applyAlignment="1">
      <alignment horizontal="center" vertical="center"/>
    </xf>
    <xf numFmtId="0" fontId="20" fillId="17" borderId="22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left"/>
    </xf>
    <xf numFmtId="0" fontId="21" fillId="0" borderId="37" xfId="0" applyFont="1" applyFill="1" applyBorder="1" applyAlignment="1">
      <alignment horizontal="left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20" fillId="6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20" fillId="0" borderId="1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17" fillId="21" borderId="3" xfId="0" applyFont="1" applyFill="1" applyBorder="1" applyAlignment="1" applyProtection="1">
      <alignment horizontal="center" vertical="center"/>
      <protection hidden="1"/>
    </xf>
    <xf numFmtId="0" fontId="17" fillId="21" borderId="2" xfId="0" applyFont="1" applyFill="1" applyBorder="1" applyAlignment="1" applyProtection="1">
      <alignment horizontal="center" vertical="center"/>
      <protection hidden="1"/>
    </xf>
    <xf numFmtId="0" fontId="20" fillId="21" borderId="3" xfId="0" applyFont="1" applyFill="1" applyBorder="1" applyAlignment="1" applyProtection="1">
      <alignment horizontal="center" vertical="center"/>
      <protection hidden="1"/>
    </xf>
    <xf numFmtId="0" fontId="20" fillId="21" borderId="2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>
      <alignment horizontal="center" wrapText="1"/>
    </xf>
    <xf numFmtId="0" fontId="20" fillId="21" borderId="1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/>
    </xf>
    <xf numFmtId="0" fontId="1" fillId="6" borderId="16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/>
    </xf>
    <xf numFmtId="0" fontId="20" fillId="0" borderId="47" xfId="0" applyFont="1" applyFill="1" applyBorder="1" applyAlignment="1">
      <alignment horizontal="center"/>
    </xf>
    <xf numFmtId="0" fontId="20" fillId="0" borderId="48" xfId="0" applyFont="1" applyFill="1" applyBorder="1" applyAlignment="1">
      <alignment horizontal="center"/>
    </xf>
    <xf numFmtId="0" fontId="20" fillId="21" borderId="3" xfId="0" applyFont="1" applyFill="1" applyBorder="1" applyAlignment="1">
      <alignment horizontal="center"/>
    </xf>
    <xf numFmtId="0" fontId="20" fillId="21" borderId="2" xfId="0" applyFont="1" applyFill="1" applyBorder="1" applyAlignment="1">
      <alignment horizontal="center"/>
    </xf>
    <xf numFmtId="0" fontId="8" fillId="14" borderId="31" xfId="0" applyFont="1" applyFill="1" applyBorder="1" applyAlignment="1">
      <alignment horizontal="center" vertical="center" wrapText="1"/>
    </xf>
    <xf numFmtId="0" fontId="8" fillId="14" borderId="32" xfId="0" applyFont="1" applyFill="1" applyBorder="1" applyAlignment="1">
      <alignment horizontal="center" vertical="center" wrapText="1"/>
    </xf>
    <xf numFmtId="0" fontId="8" fillId="14" borderId="33" xfId="0" applyFont="1" applyFill="1" applyBorder="1" applyAlignment="1">
      <alignment horizontal="center" vertical="center" wrapText="1"/>
    </xf>
    <xf numFmtId="0" fontId="8" fillId="14" borderId="34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35" xfId="0" applyFont="1" applyFill="1" applyBorder="1" applyAlignment="1">
      <alignment horizontal="center" vertical="center" wrapText="1"/>
    </xf>
    <xf numFmtId="0" fontId="8" fillId="14" borderId="36" xfId="0" applyFont="1" applyFill="1" applyBorder="1" applyAlignment="1">
      <alignment horizontal="center" vertical="center" wrapText="1"/>
    </xf>
    <xf numFmtId="0" fontId="8" fillId="14" borderId="37" xfId="0" applyFont="1" applyFill="1" applyBorder="1" applyAlignment="1">
      <alignment horizontal="center" vertical="center" wrapText="1"/>
    </xf>
    <xf numFmtId="0" fontId="8" fillId="14" borderId="38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right" vertical="center" wrapText="1"/>
    </xf>
    <xf numFmtId="0" fontId="8" fillId="0" borderId="45" xfId="0" applyFont="1" applyBorder="1" applyAlignment="1">
      <alignment horizontal="right" vertical="center" wrapText="1"/>
    </xf>
  </cellXfs>
  <cellStyles count="5">
    <cellStyle name="Dane wejściowe" xfId="1" builtinId="20"/>
    <cellStyle name="Dobry" xfId="2" builtinId="26"/>
    <cellStyle name="Dziesiętny" xfId="4" builtinId="3"/>
    <cellStyle name="Normalny" xfId="0" builtinId="0"/>
    <cellStyle name="Procentowy" xfId="3" builtinId="5"/>
  </cellStyles>
  <dxfs count="7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  <color rgb="FFFF0000"/>
      <color rgb="FFFFCC99"/>
      <color rgb="FFCCFFC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EU459"/>
  <sheetViews>
    <sheetView tabSelected="1" view="pageBreakPreview" topLeftCell="A13" zoomScaleNormal="100" zoomScaleSheetLayoutView="100" zoomScalePageLayoutView="60" workbookViewId="0">
      <selection activeCell="A60" sqref="A60"/>
    </sheetView>
  </sheetViews>
  <sheetFormatPr defaultColWidth="9.28515625" defaultRowHeight="12.75" x14ac:dyDescent="0.2"/>
  <cols>
    <col min="1" max="1" width="5.42578125" style="1" customWidth="1"/>
    <col min="2" max="2" width="58.5703125" style="1" customWidth="1"/>
    <col min="3" max="4" width="8.7109375" style="2" customWidth="1"/>
    <col min="5" max="5" width="11.85546875" style="2" customWidth="1"/>
    <col min="6" max="6" width="7.7109375" style="12" customWidth="1"/>
    <col min="7" max="7" width="8" style="12" customWidth="1"/>
    <col min="8" max="12" width="6.7109375" style="12" customWidth="1"/>
    <col min="13" max="13" width="8" style="12" customWidth="1"/>
    <col min="14" max="14" width="9.7109375" style="12" customWidth="1"/>
    <col min="15" max="15" width="9.42578125" style="20" customWidth="1"/>
    <col min="16" max="16" width="6.5703125" style="6" customWidth="1"/>
    <col min="17" max="19" width="5.7109375" style="6" customWidth="1"/>
    <col min="20" max="20" width="7" style="22" customWidth="1"/>
    <col min="21" max="25" width="5.7109375" style="6" customWidth="1"/>
    <col min="26" max="26" width="7.42578125" style="22" customWidth="1"/>
    <col min="27" max="31" width="5.7109375" style="6" customWidth="1"/>
    <col min="32" max="32" width="7" style="22" customWidth="1"/>
    <col min="33" max="37" width="5.7109375" style="6" customWidth="1"/>
    <col min="38" max="38" width="7.85546875" style="22" customWidth="1"/>
    <col min="39" max="44" width="5.7109375" style="6" customWidth="1"/>
    <col min="45" max="45" width="7.28515625" style="22" customWidth="1"/>
    <col min="46" max="50" width="5.7109375" style="6" customWidth="1"/>
    <col min="51" max="51" width="7.42578125" style="22" customWidth="1"/>
    <col min="52" max="52" width="0.28515625" style="6" customWidth="1"/>
    <col min="53" max="54" width="3.7109375" style="6" hidden="1" customWidth="1"/>
    <col min="55" max="55" width="3.5703125" style="22" hidden="1" customWidth="1"/>
    <col min="56" max="56" width="23.7109375" style="22" customWidth="1"/>
    <col min="57" max="57" width="26.7109375" style="13" customWidth="1"/>
    <col min="58" max="58" width="10.7109375" style="9" customWidth="1"/>
    <col min="59" max="59" width="20" style="13" customWidth="1"/>
    <col min="60" max="60" width="10.7109375" style="10" customWidth="1"/>
    <col min="61" max="61" width="20" style="13" customWidth="1"/>
    <col min="62" max="62" width="10.7109375" style="10" customWidth="1"/>
    <col min="63" max="108" width="9.28515625" style="9"/>
    <col min="109" max="150" width="9.28515625" style="8"/>
    <col min="151" max="16384" width="9.28515625" style="1"/>
  </cols>
  <sheetData>
    <row r="1" spans="1:151" s="84" customFormat="1" ht="24" customHeight="1" x14ac:dyDescent="0.2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470"/>
      <c r="AO1" s="470"/>
      <c r="AP1" s="470"/>
      <c r="AQ1" s="470"/>
      <c r="AR1" s="470"/>
      <c r="AS1" s="470"/>
      <c r="AT1" s="470"/>
      <c r="AU1" s="470"/>
      <c r="AV1" s="470"/>
      <c r="AW1" s="470"/>
      <c r="AX1" s="470"/>
      <c r="AY1" s="470"/>
      <c r="AZ1" s="470"/>
      <c r="BA1" s="470"/>
      <c r="BB1" s="470"/>
      <c r="BC1" s="470"/>
      <c r="BD1" s="138"/>
      <c r="BE1" s="81"/>
      <c r="BF1" s="82"/>
      <c r="BG1" s="81"/>
      <c r="BH1" s="83"/>
      <c r="BI1" s="81"/>
      <c r="BJ1" s="83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</row>
    <row r="2" spans="1:151" s="84" customFormat="1" ht="16.5" customHeight="1" x14ac:dyDescent="0.25">
      <c r="A2" s="471" t="s">
        <v>1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471"/>
      <c r="AM2" s="471"/>
      <c r="AN2" s="471"/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1"/>
      <c r="BB2" s="471"/>
      <c r="BC2" s="471"/>
      <c r="BD2" s="139"/>
      <c r="BE2" s="81"/>
      <c r="BF2" s="82"/>
      <c r="BG2" s="81"/>
      <c r="BH2" s="83"/>
      <c r="BI2" s="81"/>
      <c r="BJ2" s="83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</row>
    <row r="3" spans="1:151" s="89" customFormat="1" ht="30" customHeight="1" x14ac:dyDescent="0.2">
      <c r="A3" s="149"/>
      <c r="B3" s="150"/>
      <c r="C3" s="85" t="s">
        <v>2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472" t="s">
        <v>3</v>
      </c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6"/>
      <c r="BF3" s="87"/>
      <c r="BG3" s="86"/>
      <c r="BH3" s="88"/>
      <c r="BI3" s="86"/>
      <c r="BJ3" s="88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</row>
    <row r="4" spans="1:151" s="89" customFormat="1" ht="40.9" customHeight="1" x14ac:dyDescent="0.3">
      <c r="A4" s="481" t="s">
        <v>4</v>
      </c>
      <c r="B4" s="481"/>
      <c r="C4" s="85" t="s">
        <v>5</v>
      </c>
      <c r="D4" s="85"/>
      <c r="E4" s="85"/>
      <c r="F4" s="85"/>
      <c r="G4" s="85"/>
      <c r="H4" s="85"/>
      <c r="I4" s="352"/>
      <c r="J4" s="146"/>
      <c r="K4" s="90"/>
      <c r="L4" s="90"/>
      <c r="M4" s="90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2"/>
      <c r="AC4" s="472"/>
      <c r="AD4" s="472"/>
      <c r="AE4" s="472"/>
      <c r="AF4" s="472"/>
      <c r="AG4" s="472"/>
      <c r="AH4" s="472"/>
      <c r="AI4" s="472"/>
      <c r="AJ4" s="472"/>
      <c r="AK4" s="472"/>
      <c r="AL4" s="472"/>
      <c r="AM4" s="472"/>
      <c r="AN4" s="472"/>
      <c r="AO4" s="472"/>
      <c r="AP4" s="472"/>
      <c r="AQ4" s="472"/>
      <c r="AR4" s="472"/>
      <c r="AS4" s="472"/>
      <c r="AT4" s="105"/>
      <c r="AU4" s="105"/>
      <c r="AV4" s="105"/>
      <c r="AW4" s="104"/>
      <c r="AX4" s="104"/>
      <c r="AY4" s="104"/>
      <c r="AZ4" s="105"/>
      <c r="BA4" s="104"/>
      <c r="BB4" s="104"/>
      <c r="BC4" s="104"/>
      <c r="BD4" s="91"/>
      <c r="BE4" s="92"/>
      <c r="BF4" s="93"/>
      <c r="BG4" s="94"/>
      <c r="BH4" s="95"/>
      <c r="BI4" s="94"/>
      <c r="BJ4" s="95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</row>
    <row r="5" spans="1:151" s="89" customFormat="1" ht="15" customHeight="1" x14ac:dyDescent="0.3">
      <c r="A5" s="85" t="s">
        <v>6</v>
      </c>
      <c r="B5" s="151"/>
      <c r="C5" s="473" t="s">
        <v>7</v>
      </c>
      <c r="D5" s="473"/>
      <c r="E5" s="473"/>
      <c r="F5" s="473"/>
      <c r="G5" s="473"/>
      <c r="H5" s="473"/>
      <c r="I5" s="147"/>
      <c r="J5" s="147"/>
      <c r="K5" s="147"/>
      <c r="L5" s="340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341"/>
      <c r="Z5" s="96"/>
      <c r="AA5" s="97"/>
      <c r="AB5" s="97"/>
      <c r="AC5" s="97"/>
      <c r="AD5" s="97"/>
      <c r="AE5" s="97"/>
      <c r="AF5" s="96"/>
      <c r="AG5" s="97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9"/>
      <c r="BF5" s="87"/>
      <c r="BG5" s="86"/>
      <c r="BH5" s="88"/>
      <c r="BI5" s="86"/>
      <c r="BJ5" s="88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151" s="89" customFormat="1" ht="15" customHeight="1" x14ac:dyDescent="0.3">
      <c r="A6" s="85" t="s">
        <v>8</v>
      </c>
      <c r="B6" s="151"/>
      <c r="C6" s="147" t="s">
        <v>9</v>
      </c>
      <c r="D6" s="100"/>
      <c r="E6" s="100"/>
      <c r="F6" s="101"/>
      <c r="G6" s="101"/>
      <c r="H6" s="101"/>
      <c r="I6" s="101"/>
      <c r="J6" s="101"/>
      <c r="K6" s="101"/>
      <c r="L6" s="101"/>
      <c r="M6" s="102"/>
      <c r="N6" s="102"/>
      <c r="O6" s="103"/>
      <c r="P6" s="102"/>
      <c r="Q6" s="97"/>
      <c r="R6" s="97"/>
      <c r="S6" s="97"/>
      <c r="T6" s="96"/>
      <c r="U6" s="97"/>
      <c r="V6" s="97"/>
      <c r="W6" s="97"/>
      <c r="X6" s="97"/>
      <c r="Y6" s="97"/>
      <c r="Z6" s="96"/>
      <c r="AA6" s="104"/>
      <c r="AB6" s="97"/>
      <c r="AC6" s="97"/>
      <c r="AD6" s="97"/>
      <c r="AE6" s="97"/>
      <c r="AF6" s="96"/>
      <c r="AG6" s="97"/>
      <c r="AH6" s="97"/>
      <c r="AI6" s="97"/>
      <c r="AJ6" s="97"/>
      <c r="AK6" s="97"/>
      <c r="AL6" s="104"/>
      <c r="AM6" s="97"/>
      <c r="AN6" s="105"/>
      <c r="AO6" s="105"/>
      <c r="AP6" s="105"/>
      <c r="AQ6" s="105"/>
      <c r="AR6" s="105"/>
      <c r="AS6" s="104"/>
      <c r="AT6" s="104"/>
      <c r="AU6" s="104"/>
      <c r="AV6" s="104"/>
      <c r="AW6" s="105"/>
      <c r="AX6" s="105"/>
      <c r="AY6" s="104"/>
      <c r="AZ6" s="104"/>
      <c r="BA6" s="105"/>
      <c r="BB6" s="97"/>
      <c r="BC6" s="97"/>
      <c r="BD6" s="97"/>
      <c r="BE6" s="96"/>
      <c r="BF6" s="92"/>
      <c r="BG6" s="92"/>
      <c r="BH6" s="106"/>
      <c r="BI6" s="92"/>
      <c r="BJ6" s="106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151" s="89" customFormat="1" ht="15" customHeight="1" x14ac:dyDescent="0.3">
      <c r="A7" s="85" t="s">
        <v>10</v>
      </c>
      <c r="B7" s="151"/>
      <c r="C7" s="147" t="s">
        <v>11</v>
      </c>
      <c r="D7" s="101"/>
      <c r="E7" s="101"/>
      <c r="F7" s="101"/>
      <c r="G7" s="101"/>
      <c r="H7" s="101"/>
      <c r="I7" s="101"/>
      <c r="J7" s="101"/>
      <c r="K7" s="101"/>
      <c r="L7" s="101"/>
      <c r="M7" s="102"/>
      <c r="N7" s="102"/>
      <c r="O7" s="103"/>
      <c r="P7" s="102"/>
      <c r="Q7" s="97"/>
      <c r="R7" s="97"/>
      <c r="S7" s="97"/>
      <c r="T7" s="96"/>
      <c r="U7" s="97"/>
      <c r="V7" s="97"/>
      <c r="W7" s="97"/>
      <c r="X7" s="97"/>
      <c r="Y7" s="97"/>
      <c r="Z7" s="96"/>
      <c r="AA7" s="97"/>
      <c r="AB7" s="97"/>
      <c r="AC7" s="97"/>
      <c r="AD7" s="97"/>
      <c r="AE7" s="97"/>
      <c r="AF7" s="96"/>
      <c r="AG7" s="97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9"/>
      <c r="BF7" s="87"/>
      <c r="BG7" s="86"/>
      <c r="BH7" s="88"/>
      <c r="BI7" s="86"/>
      <c r="BJ7" s="88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151" s="89" customFormat="1" ht="20.25" customHeight="1" x14ac:dyDescent="0.3">
      <c r="A8" s="152" t="s">
        <v>12</v>
      </c>
      <c r="B8" s="152"/>
      <c r="C8" s="405" t="s">
        <v>238</v>
      </c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107"/>
      <c r="X8" s="107"/>
      <c r="Y8" s="107"/>
      <c r="Z8" s="107"/>
      <c r="AA8" s="108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93"/>
      <c r="BG8" s="94"/>
      <c r="BH8" s="95"/>
      <c r="BI8" s="94"/>
      <c r="BJ8" s="95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151" s="89" customFormat="1" ht="15" customHeight="1" x14ac:dyDescent="0.3">
      <c r="A9" s="153" t="s">
        <v>13</v>
      </c>
      <c r="B9" s="151"/>
      <c r="C9" s="473" t="s">
        <v>14</v>
      </c>
      <c r="D9" s="473"/>
      <c r="E9" s="473"/>
      <c r="F9" s="473"/>
      <c r="G9" s="473"/>
      <c r="H9" s="473"/>
      <c r="I9" s="147"/>
      <c r="J9" s="147"/>
      <c r="K9" s="147"/>
      <c r="L9" s="340"/>
      <c r="M9" s="102"/>
      <c r="N9" s="102"/>
      <c r="O9" s="103"/>
      <c r="P9" s="102"/>
      <c r="Q9" s="97"/>
      <c r="R9" s="97"/>
      <c r="S9" s="97"/>
      <c r="T9" s="96"/>
      <c r="U9" s="97"/>
      <c r="V9" s="97"/>
      <c r="W9" s="97"/>
      <c r="X9" s="97"/>
      <c r="Y9" s="97"/>
      <c r="Z9" s="96"/>
      <c r="AA9" s="97"/>
      <c r="AB9" s="104"/>
      <c r="AC9" s="104"/>
      <c r="AD9" s="104"/>
      <c r="AE9" s="104"/>
      <c r="AF9" s="105"/>
      <c r="AG9" s="104"/>
      <c r="AH9" s="104"/>
      <c r="AI9" s="104"/>
      <c r="AJ9" s="104"/>
      <c r="AK9" s="104"/>
      <c r="AL9" s="105"/>
      <c r="AM9" s="104"/>
      <c r="AN9" s="104"/>
      <c r="AO9" s="104"/>
      <c r="AP9" s="104"/>
      <c r="AQ9" s="104"/>
      <c r="AR9" s="104"/>
      <c r="AS9" s="105"/>
      <c r="AT9" s="97"/>
      <c r="AU9" s="97"/>
      <c r="AV9" s="97"/>
      <c r="AW9" s="97"/>
      <c r="AX9" s="97"/>
      <c r="AY9" s="96"/>
      <c r="AZ9" s="97"/>
      <c r="BA9" s="97"/>
      <c r="BB9" s="97"/>
      <c r="BC9" s="96"/>
      <c r="BD9" s="96"/>
      <c r="BE9" s="102"/>
      <c r="BF9" s="93"/>
      <c r="BG9" s="94"/>
      <c r="BH9" s="95"/>
      <c r="BI9" s="94"/>
      <c r="BJ9" s="95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</row>
    <row r="10" spans="1:151" s="89" customFormat="1" ht="15" customHeight="1" x14ac:dyDescent="0.3">
      <c r="A10" s="154" t="s">
        <v>15</v>
      </c>
      <c r="B10" s="151"/>
      <c r="C10" s="147" t="s">
        <v>16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2"/>
      <c r="N10" s="102"/>
      <c r="O10" s="103"/>
      <c r="P10" s="102"/>
      <c r="Q10" s="97"/>
      <c r="R10" s="97"/>
      <c r="S10" s="97"/>
      <c r="T10" s="96"/>
      <c r="U10" s="97"/>
      <c r="V10" s="97"/>
      <c r="W10" s="97"/>
      <c r="X10" s="97"/>
      <c r="Y10" s="97"/>
      <c r="Z10" s="96"/>
      <c r="AA10" s="97"/>
      <c r="AB10" s="104"/>
      <c r="AC10" s="104"/>
      <c r="AD10" s="104"/>
      <c r="AE10" s="104"/>
      <c r="AF10" s="105"/>
      <c r="AG10" s="104"/>
      <c r="AH10" s="104"/>
      <c r="AI10" s="104"/>
      <c r="AJ10" s="104"/>
      <c r="AK10" s="104"/>
      <c r="AL10" s="105"/>
      <c r="AM10" s="104"/>
      <c r="AN10" s="104"/>
      <c r="AO10" s="104"/>
      <c r="AP10" s="104"/>
      <c r="AQ10" s="104"/>
      <c r="AR10" s="104"/>
      <c r="AS10" s="105"/>
      <c r="AT10" s="97"/>
      <c r="AU10" s="97"/>
      <c r="AV10" s="97"/>
      <c r="AW10" s="97"/>
      <c r="AX10" s="97"/>
      <c r="AY10" s="96"/>
      <c r="AZ10" s="97"/>
      <c r="BA10" s="97"/>
      <c r="BB10" s="97"/>
      <c r="BC10" s="96"/>
      <c r="BD10" s="96"/>
      <c r="BE10" s="102"/>
      <c r="BF10" s="93"/>
      <c r="BG10" s="94"/>
      <c r="BH10" s="95"/>
      <c r="BI10" s="94"/>
      <c r="BJ10" s="95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</row>
    <row r="11" spans="1:151" s="89" customFormat="1" ht="15" customHeight="1" thickBot="1" x14ac:dyDescent="0.35">
      <c r="A11" s="154" t="s">
        <v>17</v>
      </c>
      <c r="B11" s="100"/>
      <c r="C11" s="474" t="s">
        <v>18</v>
      </c>
      <c r="D11" s="474"/>
      <c r="E11" s="474"/>
      <c r="F11" s="474"/>
      <c r="G11" s="474"/>
      <c r="H11" s="474"/>
      <c r="I11" s="107"/>
      <c r="J11" s="107"/>
      <c r="K11" s="107"/>
      <c r="L11" s="107"/>
      <c r="M11" s="102"/>
      <c r="N11" s="102"/>
      <c r="O11" s="103"/>
      <c r="P11" s="102"/>
      <c r="Q11" s="97"/>
      <c r="R11" s="97"/>
      <c r="S11" s="97"/>
      <c r="T11" s="96"/>
      <c r="U11" s="97"/>
      <c r="V11" s="97"/>
      <c r="W11" s="97"/>
      <c r="X11" s="97"/>
      <c r="Y11" s="97"/>
      <c r="Z11" s="96"/>
      <c r="AA11" s="97"/>
      <c r="AB11" s="97"/>
      <c r="AC11" s="97"/>
      <c r="AD11" s="97"/>
      <c r="AE11" s="97"/>
      <c r="AF11" s="96"/>
      <c r="AG11" s="97"/>
      <c r="AH11" s="97"/>
      <c r="AI11" s="97"/>
      <c r="AJ11" s="97"/>
      <c r="AK11" s="97"/>
      <c r="AL11" s="96"/>
      <c r="AM11" s="97"/>
      <c r="AN11" s="97"/>
      <c r="AO11" s="97"/>
      <c r="AP11" s="97"/>
      <c r="AQ11" s="97"/>
      <c r="AR11" s="97"/>
      <c r="AS11" s="96"/>
      <c r="AT11" s="97"/>
      <c r="AU11" s="97"/>
      <c r="AV11" s="97"/>
      <c r="AW11" s="97"/>
      <c r="AX11" s="97"/>
      <c r="AY11" s="96"/>
      <c r="AZ11" s="97"/>
      <c r="BA11" s="97"/>
      <c r="BB11" s="97"/>
      <c r="BC11" s="96"/>
      <c r="BD11" s="96"/>
      <c r="BE11" s="102"/>
      <c r="BF11" s="93"/>
      <c r="BG11" s="94"/>
      <c r="BH11" s="95"/>
      <c r="BI11" s="94"/>
      <c r="BJ11" s="95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</row>
    <row r="12" spans="1:151" s="3" customFormat="1" ht="20.100000000000001" customHeight="1" x14ac:dyDescent="0.2">
      <c r="A12" s="485" t="s">
        <v>19</v>
      </c>
      <c r="B12" s="475" t="s">
        <v>20</v>
      </c>
      <c r="C12" s="447" t="s">
        <v>21</v>
      </c>
      <c r="D12" s="433" t="s">
        <v>22</v>
      </c>
      <c r="E12" s="410" t="s">
        <v>23</v>
      </c>
      <c r="F12" s="477" t="s">
        <v>24</v>
      </c>
      <c r="G12" s="478"/>
      <c r="H12" s="478"/>
      <c r="I12" s="478"/>
      <c r="J12" s="478"/>
      <c r="K12" s="478"/>
      <c r="L12" s="478"/>
      <c r="M12" s="478"/>
      <c r="N12" s="479"/>
      <c r="O12" s="422" t="s">
        <v>25</v>
      </c>
      <c r="P12" s="440" t="s">
        <v>26</v>
      </c>
      <c r="Q12" s="440"/>
      <c r="R12" s="440"/>
      <c r="S12" s="440"/>
      <c r="T12" s="440"/>
      <c r="U12" s="440"/>
      <c r="V12" s="440"/>
      <c r="W12" s="440"/>
      <c r="X12" s="440"/>
      <c r="Y12" s="440"/>
      <c r="Z12" s="441"/>
      <c r="AA12" s="439" t="s">
        <v>27</v>
      </c>
      <c r="AB12" s="440"/>
      <c r="AC12" s="440"/>
      <c r="AD12" s="440"/>
      <c r="AE12" s="440"/>
      <c r="AF12" s="440"/>
      <c r="AG12" s="440"/>
      <c r="AH12" s="440"/>
      <c r="AI12" s="440"/>
      <c r="AJ12" s="440"/>
      <c r="AK12" s="440"/>
      <c r="AL12" s="441"/>
      <c r="AM12" s="439" t="s">
        <v>28</v>
      </c>
      <c r="AN12" s="440"/>
      <c r="AO12" s="440"/>
      <c r="AP12" s="440"/>
      <c r="AQ12" s="440"/>
      <c r="AR12" s="440"/>
      <c r="AS12" s="440"/>
      <c r="AT12" s="440"/>
      <c r="AU12" s="440"/>
      <c r="AV12" s="440"/>
      <c r="AW12" s="440"/>
      <c r="AX12" s="440"/>
      <c r="AY12" s="441"/>
      <c r="AZ12" s="456" t="s">
        <v>29</v>
      </c>
      <c r="BA12" s="457"/>
      <c r="BB12" s="457"/>
      <c r="BC12" s="458"/>
      <c r="BD12" s="67"/>
      <c r="BE12" s="376" t="s">
        <v>30</v>
      </c>
      <c r="BF12" s="377" t="s">
        <v>31</v>
      </c>
      <c r="BG12" s="376" t="s">
        <v>30</v>
      </c>
      <c r="BH12" s="377" t="s">
        <v>31</v>
      </c>
      <c r="BI12" s="376" t="s">
        <v>30</v>
      </c>
      <c r="BJ12" s="377" t="s">
        <v>31</v>
      </c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</row>
    <row r="13" spans="1:151" s="3" customFormat="1" ht="20.100000000000001" customHeight="1" x14ac:dyDescent="0.2">
      <c r="A13" s="486"/>
      <c r="B13" s="476"/>
      <c r="C13" s="448"/>
      <c r="D13" s="434"/>
      <c r="E13" s="411"/>
      <c r="F13" s="155" t="s">
        <v>32</v>
      </c>
      <c r="G13" s="484" t="s">
        <v>33</v>
      </c>
      <c r="H13" s="484"/>
      <c r="I13" s="484"/>
      <c r="J13" s="484"/>
      <c r="K13" s="484"/>
      <c r="L13" s="484"/>
      <c r="M13" s="484"/>
      <c r="N13" s="484"/>
      <c r="O13" s="42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4"/>
      <c r="AA13" s="442"/>
      <c r="AB13" s="443"/>
      <c r="AC13" s="443"/>
      <c r="AD13" s="443"/>
      <c r="AE13" s="443"/>
      <c r="AF13" s="443"/>
      <c r="AG13" s="443"/>
      <c r="AH13" s="443"/>
      <c r="AI13" s="443"/>
      <c r="AJ13" s="443"/>
      <c r="AK13" s="443"/>
      <c r="AL13" s="444"/>
      <c r="AM13" s="442"/>
      <c r="AN13" s="443"/>
      <c r="AO13" s="443"/>
      <c r="AP13" s="443"/>
      <c r="AQ13" s="443"/>
      <c r="AR13" s="443"/>
      <c r="AS13" s="443"/>
      <c r="AT13" s="443"/>
      <c r="AU13" s="443"/>
      <c r="AV13" s="443"/>
      <c r="AW13" s="443"/>
      <c r="AX13" s="443"/>
      <c r="AY13" s="444"/>
      <c r="AZ13" s="459"/>
      <c r="BA13" s="460"/>
      <c r="BB13" s="460"/>
      <c r="BC13" s="461"/>
      <c r="BD13" s="144"/>
      <c r="BE13" s="376"/>
      <c r="BF13" s="378"/>
      <c r="BG13" s="376"/>
      <c r="BH13" s="378"/>
      <c r="BI13" s="376"/>
      <c r="BJ13" s="378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</row>
    <row r="14" spans="1:151" s="3" customFormat="1" ht="20.100000000000001" customHeight="1" x14ac:dyDescent="0.2">
      <c r="A14" s="486"/>
      <c r="B14" s="476"/>
      <c r="C14" s="448"/>
      <c r="D14" s="434"/>
      <c r="E14" s="411"/>
      <c r="F14" s="413" t="s">
        <v>34</v>
      </c>
      <c r="G14" s="484"/>
      <c r="H14" s="484"/>
      <c r="I14" s="484"/>
      <c r="J14" s="484"/>
      <c r="K14" s="484"/>
      <c r="L14" s="484"/>
      <c r="M14" s="484"/>
      <c r="N14" s="484"/>
      <c r="O14" s="423"/>
      <c r="P14" s="437" t="s">
        <v>35</v>
      </c>
      <c r="Q14" s="437"/>
      <c r="R14" s="437"/>
      <c r="S14" s="437"/>
      <c r="T14" s="438"/>
      <c r="U14" s="436" t="s">
        <v>36</v>
      </c>
      <c r="V14" s="437"/>
      <c r="W14" s="437"/>
      <c r="X14" s="437"/>
      <c r="Y14" s="437"/>
      <c r="Z14" s="438"/>
      <c r="AA14" s="436" t="s">
        <v>37</v>
      </c>
      <c r="AB14" s="437"/>
      <c r="AC14" s="437"/>
      <c r="AD14" s="437"/>
      <c r="AE14" s="437"/>
      <c r="AF14" s="438"/>
      <c r="AG14" s="436" t="s">
        <v>38</v>
      </c>
      <c r="AH14" s="437"/>
      <c r="AI14" s="437"/>
      <c r="AJ14" s="437"/>
      <c r="AK14" s="437"/>
      <c r="AL14" s="438"/>
      <c r="AM14" s="436" t="s">
        <v>39</v>
      </c>
      <c r="AN14" s="437"/>
      <c r="AO14" s="437"/>
      <c r="AP14" s="437"/>
      <c r="AQ14" s="437"/>
      <c r="AR14" s="437"/>
      <c r="AS14" s="438"/>
      <c r="AT14" s="436" t="s">
        <v>40</v>
      </c>
      <c r="AU14" s="437"/>
      <c r="AV14" s="437"/>
      <c r="AW14" s="437"/>
      <c r="AX14" s="437"/>
      <c r="AY14" s="438"/>
      <c r="AZ14" s="445" t="s">
        <v>41</v>
      </c>
      <c r="BA14" s="480"/>
      <c r="BB14" s="480"/>
      <c r="BC14" s="446"/>
      <c r="BD14" s="142"/>
      <c r="BE14" s="376"/>
      <c r="BF14" s="378"/>
      <c r="BG14" s="376"/>
      <c r="BH14" s="378"/>
      <c r="BI14" s="376"/>
      <c r="BJ14" s="378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</row>
    <row r="15" spans="1:151" s="11" customFormat="1" ht="31.5" customHeight="1" x14ac:dyDescent="0.2">
      <c r="A15" s="486"/>
      <c r="B15" s="476"/>
      <c r="C15" s="448"/>
      <c r="D15" s="434"/>
      <c r="E15" s="411"/>
      <c r="F15" s="414"/>
      <c r="G15" s="482" t="s">
        <v>42</v>
      </c>
      <c r="H15" s="482"/>
      <c r="I15" s="482"/>
      <c r="J15" s="482"/>
      <c r="K15" s="482"/>
      <c r="L15" s="337"/>
      <c r="M15" s="445" t="s">
        <v>43</v>
      </c>
      <c r="N15" s="446"/>
      <c r="O15" s="423"/>
      <c r="P15" s="408" t="s">
        <v>42</v>
      </c>
      <c r="Q15" s="409"/>
      <c r="R15" s="409"/>
      <c r="S15" s="409"/>
      <c r="T15" s="420" t="s">
        <v>31</v>
      </c>
      <c r="U15" s="408" t="s">
        <v>42</v>
      </c>
      <c r="V15" s="409"/>
      <c r="W15" s="409"/>
      <c r="X15" s="409"/>
      <c r="Y15" s="354"/>
      <c r="Z15" s="420" t="s">
        <v>31</v>
      </c>
      <c r="AA15" s="408" t="s">
        <v>42</v>
      </c>
      <c r="AB15" s="409"/>
      <c r="AC15" s="409"/>
      <c r="AD15" s="409"/>
      <c r="AE15" s="354"/>
      <c r="AF15" s="420" t="s">
        <v>31</v>
      </c>
      <c r="AG15" s="408" t="s">
        <v>42</v>
      </c>
      <c r="AH15" s="409"/>
      <c r="AI15" s="409"/>
      <c r="AJ15" s="409"/>
      <c r="AK15" s="354"/>
      <c r="AL15" s="420" t="s">
        <v>31</v>
      </c>
      <c r="AM15" s="408" t="s">
        <v>42</v>
      </c>
      <c r="AN15" s="409"/>
      <c r="AO15" s="409"/>
      <c r="AP15" s="409"/>
      <c r="AQ15" s="409"/>
      <c r="AR15" s="354"/>
      <c r="AS15" s="420" t="s">
        <v>31</v>
      </c>
      <c r="AT15" s="408" t="s">
        <v>42</v>
      </c>
      <c r="AU15" s="409"/>
      <c r="AV15" s="409"/>
      <c r="AW15" s="409"/>
      <c r="AX15" s="409"/>
      <c r="AY15" s="420" t="s">
        <v>31</v>
      </c>
      <c r="AZ15" s="408" t="s">
        <v>42</v>
      </c>
      <c r="BA15" s="409"/>
      <c r="BB15" s="462"/>
      <c r="BC15" s="420" t="s">
        <v>31</v>
      </c>
      <c r="BD15" s="140"/>
      <c r="BE15" s="376"/>
      <c r="BF15" s="378"/>
      <c r="BG15" s="376"/>
      <c r="BH15" s="378"/>
      <c r="BI15" s="376"/>
      <c r="BJ15" s="378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</row>
    <row r="16" spans="1:151" s="3" customFormat="1" ht="20.100000000000001" customHeight="1" x14ac:dyDescent="0.2">
      <c r="A16" s="487"/>
      <c r="B16" s="397"/>
      <c r="C16" s="449"/>
      <c r="D16" s="435"/>
      <c r="E16" s="412"/>
      <c r="F16" s="415"/>
      <c r="G16" s="156" t="s">
        <v>44</v>
      </c>
      <c r="H16" s="329" t="s">
        <v>239</v>
      </c>
      <c r="I16" s="350" t="s">
        <v>244</v>
      </c>
      <c r="J16" s="156" t="s">
        <v>46</v>
      </c>
      <c r="K16" s="156" t="s">
        <v>47</v>
      </c>
      <c r="L16" s="345" t="s">
        <v>174</v>
      </c>
      <c r="M16" s="157" t="s">
        <v>242</v>
      </c>
      <c r="N16" s="158" t="s">
        <v>243</v>
      </c>
      <c r="O16" s="423"/>
      <c r="P16" s="159" t="s">
        <v>44</v>
      </c>
      <c r="Q16" s="329" t="s">
        <v>239</v>
      </c>
      <c r="R16" s="349" t="s">
        <v>244</v>
      </c>
      <c r="S16" s="160" t="s">
        <v>46</v>
      </c>
      <c r="T16" s="421"/>
      <c r="U16" s="160" t="s">
        <v>44</v>
      </c>
      <c r="V16" s="329" t="s">
        <v>239</v>
      </c>
      <c r="W16" s="349" t="s">
        <v>244</v>
      </c>
      <c r="X16" s="160" t="s">
        <v>46</v>
      </c>
      <c r="Y16" s="342" t="s">
        <v>174</v>
      </c>
      <c r="Z16" s="421"/>
      <c r="AA16" s="160" t="s">
        <v>44</v>
      </c>
      <c r="AB16" s="329" t="s">
        <v>239</v>
      </c>
      <c r="AC16" s="349" t="s">
        <v>244</v>
      </c>
      <c r="AD16" s="160" t="s">
        <v>46</v>
      </c>
      <c r="AE16" s="342" t="s">
        <v>174</v>
      </c>
      <c r="AF16" s="421"/>
      <c r="AG16" s="160" t="s">
        <v>44</v>
      </c>
      <c r="AH16" s="329" t="s">
        <v>239</v>
      </c>
      <c r="AI16" s="349" t="s">
        <v>244</v>
      </c>
      <c r="AJ16" s="160" t="s">
        <v>46</v>
      </c>
      <c r="AK16" s="342" t="s">
        <v>174</v>
      </c>
      <c r="AL16" s="421"/>
      <c r="AM16" s="160" t="s">
        <v>44</v>
      </c>
      <c r="AN16" s="329" t="s">
        <v>239</v>
      </c>
      <c r="AO16" s="349" t="s">
        <v>244</v>
      </c>
      <c r="AP16" s="160" t="s">
        <v>46</v>
      </c>
      <c r="AQ16" s="160" t="s">
        <v>47</v>
      </c>
      <c r="AR16" s="342" t="s">
        <v>174</v>
      </c>
      <c r="AS16" s="421"/>
      <c r="AT16" s="160" t="s">
        <v>44</v>
      </c>
      <c r="AU16" s="329" t="s">
        <v>239</v>
      </c>
      <c r="AV16" s="349" t="s">
        <v>244</v>
      </c>
      <c r="AW16" s="160" t="s">
        <v>46</v>
      </c>
      <c r="AX16" s="160" t="s">
        <v>47</v>
      </c>
      <c r="AY16" s="421"/>
      <c r="AZ16" s="160" t="s">
        <v>44</v>
      </c>
      <c r="BA16" s="160" t="s">
        <v>45</v>
      </c>
      <c r="BB16" s="160" t="s">
        <v>48</v>
      </c>
      <c r="BC16" s="421"/>
      <c r="BD16" s="141"/>
      <c r="BE16" s="376"/>
      <c r="BF16" s="379"/>
      <c r="BG16" s="376"/>
      <c r="BH16" s="379"/>
      <c r="BI16" s="376"/>
      <c r="BJ16" s="379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</row>
    <row r="17" spans="1:151" s="17" customFormat="1" ht="20.100000000000001" customHeight="1" x14ac:dyDescent="0.2">
      <c r="A17" s="424" t="s">
        <v>49</v>
      </c>
      <c r="B17" s="418"/>
      <c r="C17" s="418"/>
      <c r="D17" s="418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418"/>
      <c r="AK17" s="418"/>
      <c r="AL17" s="418"/>
      <c r="AM17" s="418"/>
      <c r="AN17" s="418"/>
      <c r="AO17" s="418"/>
      <c r="AP17" s="418"/>
      <c r="AQ17" s="418"/>
      <c r="AR17" s="418"/>
      <c r="AS17" s="418"/>
      <c r="AT17" s="418"/>
      <c r="AU17" s="418"/>
      <c r="AV17" s="418"/>
      <c r="AW17" s="418"/>
      <c r="AX17" s="418"/>
      <c r="AY17" s="418"/>
      <c r="AZ17" s="418"/>
      <c r="BA17" s="418"/>
      <c r="BB17" s="418"/>
      <c r="BC17" s="419"/>
      <c r="BD17" s="68"/>
      <c r="BE17" s="450"/>
      <c r="BF17" s="451"/>
      <c r="BG17" s="451"/>
      <c r="BH17" s="451"/>
      <c r="BI17" s="16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</row>
    <row r="18" spans="1:151" s="17" customFormat="1" ht="20.100000000000001" customHeight="1" x14ac:dyDescent="0.2">
      <c r="A18" s="428" t="s">
        <v>50</v>
      </c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429"/>
      <c r="AE18" s="429"/>
      <c r="AF18" s="429"/>
      <c r="AG18" s="429"/>
      <c r="AH18" s="429"/>
      <c r="AI18" s="429"/>
      <c r="AJ18" s="429"/>
      <c r="AK18" s="429"/>
      <c r="AL18" s="429"/>
      <c r="AM18" s="429"/>
      <c r="AN18" s="429"/>
      <c r="AO18" s="429"/>
      <c r="AP18" s="429"/>
      <c r="AQ18" s="429"/>
      <c r="AR18" s="429"/>
      <c r="AS18" s="429"/>
      <c r="AT18" s="429"/>
      <c r="AU18" s="429"/>
      <c r="AV18" s="429"/>
      <c r="AW18" s="429"/>
      <c r="AX18" s="429"/>
      <c r="AY18" s="429"/>
      <c r="AZ18" s="429"/>
      <c r="BA18" s="429"/>
      <c r="BB18" s="429"/>
      <c r="BC18" s="430"/>
      <c r="BD18" s="69"/>
      <c r="BE18" s="452"/>
      <c r="BF18" s="453"/>
      <c r="BG18" s="453"/>
      <c r="BH18" s="453"/>
      <c r="BI18" s="16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</row>
    <row r="19" spans="1:151" s="5" customFormat="1" ht="24.95" customHeight="1" x14ac:dyDescent="0.2">
      <c r="A19" s="161" t="s">
        <v>51</v>
      </c>
      <c r="B19" s="278" t="s">
        <v>52</v>
      </c>
      <c r="C19" s="162">
        <v>1</v>
      </c>
      <c r="D19" s="163"/>
      <c r="E19" s="164">
        <f>SUM(G19:N19)</f>
        <v>75</v>
      </c>
      <c r="F19" s="165">
        <f>SUM(G19:L19)</f>
        <v>50</v>
      </c>
      <c r="G19" s="156">
        <v>20</v>
      </c>
      <c r="H19" s="156">
        <v>30</v>
      </c>
      <c r="I19" s="156"/>
      <c r="J19" s="156"/>
      <c r="K19" s="156"/>
      <c r="L19" s="345"/>
      <c r="M19" s="157">
        <v>3</v>
      </c>
      <c r="N19" s="158">
        <v>22</v>
      </c>
      <c r="O19" s="166">
        <v>3</v>
      </c>
      <c r="P19" s="167">
        <v>20</v>
      </c>
      <c r="Q19" s="168">
        <v>30</v>
      </c>
      <c r="R19" s="168"/>
      <c r="S19" s="168"/>
      <c r="T19" s="166">
        <v>3</v>
      </c>
      <c r="U19" s="168"/>
      <c r="V19" s="168"/>
      <c r="W19" s="168"/>
      <c r="X19" s="168"/>
      <c r="Y19" s="344"/>
      <c r="Z19" s="166"/>
      <c r="AA19" s="168"/>
      <c r="AB19" s="160"/>
      <c r="AC19" s="160"/>
      <c r="AD19" s="160"/>
      <c r="AE19" s="342"/>
      <c r="AF19" s="166"/>
      <c r="AG19" s="160"/>
      <c r="AH19" s="160"/>
      <c r="AI19" s="160"/>
      <c r="AJ19" s="160"/>
      <c r="AK19" s="342"/>
      <c r="AL19" s="166"/>
      <c r="AM19" s="160"/>
      <c r="AN19" s="160"/>
      <c r="AO19" s="160"/>
      <c r="AP19" s="160"/>
      <c r="AQ19" s="160"/>
      <c r="AR19" s="342"/>
      <c r="AS19" s="166"/>
      <c r="AT19" s="168"/>
      <c r="AU19" s="168"/>
      <c r="AV19" s="168"/>
      <c r="AW19" s="168"/>
      <c r="AX19" s="168"/>
      <c r="AY19" s="166"/>
      <c r="AZ19" s="168"/>
      <c r="BA19" s="168"/>
      <c r="BB19" s="168"/>
      <c r="BC19" s="169"/>
      <c r="BD19" s="76" t="s">
        <v>53</v>
      </c>
      <c r="BE19" s="109" t="s">
        <v>54</v>
      </c>
      <c r="BF19" s="62">
        <v>3</v>
      </c>
      <c r="BG19" s="49"/>
      <c r="BH19" s="63"/>
      <c r="BI19" s="49"/>
      <c r="BJ19" s="63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</row>
    <row r="20" spans="1:151" s="5" customFormat="1" ht="24.95" customHeight="1" x14ac:dyDescent="0.2">
      <c r="A20" s="161" t="s">
        <v>55</v>
      </c>
      <c r="B20" s="278" t="s">
        <v>56</v>
      </c>
      <c r="C20" s="162">
        <v>1</v>
      </c>
      <c r="D20" s="163"/>
      <c r="E20" s="164">
        <f t="shared" ref="E20:E36" si="0">SUM(G20:N20)</f>
        <v>75</v>
      </c>
      <c r="F20" s="165">
        <f t="shared" ref="F20:F36" si="1">SUM(G20:L20)</f>
        <v>40</v>
      </c>
      <c r="G20" s="156">
        <v>20</v>
      </c>
      <c r="H20" s="156">
        <v>20</v>
      </c>
      <c r="I20" s="156"/>
      <c r="J20" s="156"/>
      <c r="K20" s="156"/>
      <c r="L20" s="345"/>
      <c r="M20" s="157">
        <v>10</v>
      </c>
      <c r="N20" s="158">
        <v>25</v>
      </c>
      <c r="O20" s="170">
        <v>3</v>
      </c>
      <c r="P20" s="167">
        <v>20</v>
      </c>
      <c r="Q20" s="168">
        <v>20</v>
      </c>
      <c r="R20" s="168"/>
      <c r="S20" s="168"/>
      <c r="T20" s="166">
        <v>3</v>
      </c>
      <c r="U20" s="168"/>
      <c r="V20" s="168"/>
      <c r="W20" s="168"/>
      <c r="X20" s="168"/>
      <c r="Y20" s="344"/>
      <c r="Z20" s="166"/>
      <c r="AA20" s="168"/>
      <c r="AB20" s="160"/>
      <c r="AC20" s="160"/>
      <c r="AD20" s="160"/>
      <c r="AE20" s="342"/>
      <c r="AF20" s="166"/>
      <c r="AG20" s="160"/>
      <c r="AH20" s="160"/>
      <c r="AI20" s="160"/>
      <c r="AJ20" s="160"/>
      <c r="AK20" s="342"/>
      <c r="AL20" s="166"/>
      <c r="AM20" s="160"/>
      <c r="AN20" s="160"/>
      <c r="AO20" s="160"/>
      <c r="AP20" s="160"/>
      <c r="AQ20" s="160"/>
      <c r="AR20" s="342"/>
      <c r="AS20" s="166"/>
      <c r="AT20" s="168"/>
      <c r="AU20" s="168"/>
      <c r="AV20" s="168"/>
      <c r="AW20" s="168"/>
      <c r="AX20" s="168"/>
      <c r="AY20" s="166"/>
      <c r="AZ20" s="168"/>
      <c r="BA20" s="168"/>
      <c r="BB20" s="168"/>
      <c r="BC20" s="169"/>
      <c r="BD20" s="76" t="s">
        <v>252</v>
      </c>
      <c r="BE20" s="109" t="s">
        <v>54</v>
      </c>
      <c r="BF20" s="62">
        <v>3</v>
      </c>
      <c r="BG20" s="49"/>
      <c r="BH20" s="63"/>
      <c r="BI20" s="49"/>
      <c r="BJ20" s="63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</row>
    <row r="21" spans="1:151" s="5" customFormat="1" ht="24.95" customHeight="1" x14ac:dyDescent="0.2">
      <c r="A21" s="161" t="s">
        <v>58</v>
      </c>
      <c r="B21" s="278" t="s">
        <v>59</v>
      </c>
      <c r="C21" s="162"/>
      <c r="D21" s="163">
        <v>1</v>
      </c>
      <c r="E21" s="164">
        <f t="shared" si="0"/>
        <v>50</v>
      </c>
      <c r="F21" s="165">
        <f t="shared" si="1"/>
        <v>30</v>
      </c>
      <c r="G21" s="156">
        <f>P21+U21+AA21+AG21+AT21</f>
        <v>15</v>
      </c>
      <c r="H21" s="156">
        <v>15</v>
      </c>
      <c r="I21" s="156"/>
      <c r="J21" s="156"/>
      <c r="K21" s="156"/>
      <c r="L21" s="345"/>
      <c r="M21" s="157">
        <v>5</v>
      </c>
      <c r="N21" s="158">
        <v>15</v>
      </c>
      <c r="O21" s="170">
        <v>2</v>
      </c>
      <c r="P21" s="167">
        <v>15</v>
      </c>
      <c r="Q21" s="168">
        <v>15</v>
      </c>
      <c r="R21" s="168"/>
      <c r="S21" s="168"/>
      <c r="T21" s="166">
        <v>2</v>
      </c>
      <c r="U21" s="168"/>
      <c r="V21" s="168"/>
      <c r="W21" s="168"/>
      <c r="X21" s="168"/>
      <c r="Y21" s="344"/>
      <c r="Z21" s="166"/>
      <c r="AA21" s="168"/>
      <c r="AB21" s="160"/>
      <c r="AC21" s="160"/>
      <c r="AD21" s="160"/>
      <c r="AE21" s="342"/>
      <c r="AF21" s="166"/>
      <c r="AG21" s="160"/>
      <c r="AH21" s="160"/>
      <c r="AI21" s="160"/>
      <c r="AJ21" s="160"/>
      <c r="AK21" s="342"/>
      <c r="AL21" s="166"/>
      <c r="AM21" s="160"/>
      <c r="AN21" s="160"/>
      <c r="AO21" s="160"/>
      <c r="AP21" s="160"/>
      <c r="AQ21" s="160"/>
      <c r="AR21" s="342"/>
      <c r="AS21" s="166"/>
      <c r="AT21" s="168"/>
      <c r="AU21" s="168"/>
      <c r="AV21" s="168"/>
      <c r="AW21" s="168"/>
      <c r="AX21" s="168"/>
      <c r="AY21" s="166"/>
      <c r="AZ21" s="168"/>
      <c r="BA21" s="168"/>
      <c r="BB21" s="168"/>
      <c r="BC21" s="169"/>
      <c r="BD21" s="34" t="s">
        <v>60</v>
      </c>
      <c r="BE21" s="109" t="s">
        <v>54</v>
      </c>
      <c r="BF21" s="62">
        <v>2</v>
      </c>
      <c r="BG21" s="49"/>
      <c r="BH21" s="63"/>
      <c r="BI21" s="49"/>
      <c r="BJ21" s="63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</row>
    <row r="22" spans="1:151" s="5" customFormat="1" ht="24.95" customHeight="1" x14ac:dyDescent="0.2">
      <c r="A22" s="161" t="s">
        <v>61</v>
      </c>
      <c r="B22" s="278" t="s">
        <v>62</v>
      </c>
      <c r="C22" s="162">
        <v>3</v>
      </c>
      <c r="D22" s="163"/>
      <c r="E22" s="164">
        <f t="shared" si="0"/>
        <v>75</v>
      </c>
      <c r="F22" s="165">
        <f t="shared" si="1"/>
        <v>45</v>
      </c>
      <c r="G22" s="156">
        <v>15</v>
      </c>
      <c r="H22" s="156"/>
      <c r="I22" s="156">
        <v>30</v>
      </c>
      <c r="J22" s="156"/>
      <c r="K22" s="156"/>
      <c r="L22" s="345"/>
      <c r="M22" s="157">
        <v>5</v>
      </c>
      <c r="N22" s="158">
        <v>25</v>
      </c>
      <c r="O22" s="170">
        <v>3</v>
      </c>
      <c r="P22" s="167"/>
      <c r="Q22" s="168"/>
      <c r="R22" s="168"/>
      <c r="S22" s="168"/>
      <c r="T22" s="166"/>
      <c r="U22" s="168"/>
      <c r="V22" s="168"/>
      <c r="W22" s="168"/>
      <c r="X22" s="168"/>
      <c r="Y22" s="344"/>
      <c r="Z22" s="166"/>
      <c r="AA22" s="168">
        <v>15</v>
      </c>
      <c r="AB22" s="160"/>
      <c r="AC22" s="160">
        <v>30</v>
      </c>
      <c r="AD22" s="160"/>
      <c r="AE22" s="342"/>
      <c r="AF22" s="166">
        <v>3</v>
      </c>
      <c r="AG22" s="160"/>
      <c r="AH22" s="160"/>
      <c r="AI22" s="160"/>
      <c r="AJ22" s="160"/>
      <c r="AK22" s="342"/>
      <c r="AL22" s="166"/>
      <c r="AM22" s="160"/>
      <c r="AN22" s="160"/>
      <c r="AO22" s="160"/>
      <c r="AP22" s="160"/>
      <c r="AQ22" s="160"/>
      <c r="AR22" s="342"/>
      <c r="AS22" s="166"/>
      <c r="AT22" s="168"/>
      <c r="AU22" s="168"/>
      <c r="AV22" s="168"/>
      <c r="AW22" s="168"/>
      <c r="AX22" s="168"/>
      <c r="AY22" s="166"/>
      <c r="AZ22" s="168"/>
      <c r="BA22" s="168"/>
      <c r="BB22" s="168"/>
      <c r="BC22" s="169"/>
      <c r="BD22" s="76" t="s">
        <v>57</v>
      </c>
      <c r="BE22" s="109" t="s">
        <v>54</v>
      </c>
      <c r="BF22" s="62">
        <v>3</v>
      </c>
      <c r="BG22" s="49"/>
      <c r="BH22" s="63"/>
      <c r="BI22" s="49"/>
      <c r="BJ22" s="63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</row>
    <row r="23" spans="1:151" s="5" customFormat="1" ht="24.95" customHeight="1" x14ac:dyDescent="0.2">
      <c r="A23" s="161" t="s">
        <v>63</v>
      </c>
      <c r="B23" s="278" t="s">
        <v>64</v>
      </c>
      <c r="C23" s="162">
        <v>4</v>
      </c>
      <c r="D23" s="163"/>
      <c r="E23" s="164">
        <f t="shared" si="0"/>
        <v>100</v>
      </c>
      <c r="F23" s="165">
        <f t="shared" si="1"/>
        <v>60</v>
      </c>
      <c r="G23" s="156">
        <v>45</v>
      </c>
      <c r="H23" s="156">
        <v>15</v>
      </c>
      <c r="I23" s="156"/>
      <c r="J23" s="156"/>
      <c r="K23" s="156"/>
      <c r="L23" s="345"/>
      <c r="M23" s="157">
        <v>5</v>
      </c>
      <c r="N23" s="158">
        <v>35</v>
      </c>
      <c r="O23" s="166">
        <v>4</v>
      </c>
      <c r="P23" s="167"/>
      <c r="Q23" s="168"/>
      <c r="R23" s="168"/>
      <c r="S23" s="168"/>
      <c r="T23" s="166"/>
      <c r="U23" s="168"/>
      <c r="V23" s="168"/>
      <c r="W23" s="168"/>
      <c r="X23" s="168"/>
      <c r="Y23" s="344"/>
      <c r="Z23" s="166"/>
      <c r="AA23" s="168">
        <v>15</v>
      </c>
      <c r="AB23" s="160">
        <v>15</v>
      </c>
      <c r="AC23" s="160"/>
      <c r="AD23" s="160"/>
      <c r="AE23" s="342"/>
      <c r="AF23" s="166">
        <v>2</v>
      </c>
      <c r="AG23" s="160">
        <v>30</v>
      </c>
      <c r="AH23" s="160"/>
      <c r="AI23" s="160"/>
      <c r="AJ23" s="160"/>
      <c r="AK23" s="342"/>
      <c r="AL23" s="166">
        <v>2</v>
      </c>
      <c r="AM23" s="160"/>
      <c r="AN23" s="160"/>
      <c r="AO23" s="160"/>
      <c r="AP23" s="160"/>
      <c r="AQ23" s="160"/>
      <c r="AR23" s="342"/>
      <c r="AS23" s="166"/>
      <c r="AT23" s="168"/>
      <c r="AU23" s="168"/>
      <c r="AV23" s="168"/>
      <c r="AW23" s="168"/>
      <c r="AX23" s="168"/>
      <c r="AY23" s="166"/>
      <c r="AZ23" s="168"/>
      <c r="BA23" s="168"/>
      <c r="BB23" s="168"/>
      <c r="BC23" s="169"/>
      <c r="BD23" s="76" t="s">
        <v>252</v>
      </c>
      <c r="BE23" s="109" t="s">
        <v>54</v>
      </c>
      <c r="BF23" s="62">
        <v>4</v>
      </c>
      <c r="BG23" s="49"/>
      <c r="BH23" s="63"/>
      <c r="BI23" s="49"/>
      <c r="BJ23" s="63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</row>
    <row r="24" spans="1:151" s="5" customFormat="1" ht="24.95" customHeight="1" x14ac:dyDescent="0.2">
      <c r="A24" s="161" t="s">
        <v>65</v>
      </c>
      <c r="B24" s="278" t="s">
        <v>66</v>
      </c>
      <c r="C24" s="162">
        <v>1</v>
      </c>
      <c r="D24" s="163"/>
      <c r="E24" s="164">
        <f t="shared" si="0"/>
        <v>75</v>
      </c>
      <c r="F24" s="165">
        <f t="shared" si="1"/>
        <v>45</v>
      </c>
      <c r="G24" s="156">
        <v>15</v>
      </c>
      <c r="H24" s="156">
        <f>Q24+V24+AB24+AH24+AN24</f>
        <v>30</v>
      </c>
      <c r="I24" s="156"/>
      <c r="J24" s="156"/>
      <c r="K24" s="156"/>
      <c r="L24" s="345"/>
      <c r="M24" s="157">
        <v>5</v>
      </c>
      <c r="N24" s="158">
        <v>25</v>
      </c>
      <c r="O24" s="170">
        <v>3</v>
      </c>
      <c r="P24" s="167">
        <v>15</v>
      </c>
      <c r="Q24" s="168">
        <v>30</v>
      </c>
      <c r="R24" s="168"/>
      <c r="S24" s="168"/>
      <c r="T24" s="166">
        <v>3</v>
      </c>
      <c r="U24" s="168"/>
      <c r="V24" s="168"/>
      <c r="W24" s="168"/>
      <c r="X24" s="168"/>
      <c r="Y24" s="344"/>
      <c r="Z24" s="166"/>
      <c r="AA24" s="168"/>
      <c r="AB24" s="160"/>
      <c r="AC24" s="160"/>
      <c r="AD24" s="160"/>
      <c r="AE24" s="342"/>
      <c r="AF24" s="166"/>
      <c r="AG24" s="160"/>
      <c r="AH24" s="160"/>
      <c r="AI24" s="160"/>
      <c r="AJ24" s="160"/>
      <c r="AK24" s="342"/>
      <c r="AL24" s="166"/>
      <c r="AM24" s="160"/>
      <c r="AN24" s="160"/>
      <c r="AO24" s="160"/>
      <c r="AP24" s="160"/>
      <c r="AQ24" s="160"/>
      <c r="AR24" s="342"/>
      <c r="AS24" s="166"/>
      <c r="AT24" s="168"/>
      <c r="AU24" s="168"/>
      <c r="AV24" s="168"/>
      <c r="AW24" s="168"/>
      <c r="AX24" s="168"/>
      <c r="AY24" s="166"/>
      <c r="AZ24" s="168"/>
      <c r="BA24" s="168"/>
      <c r="BB24" s="168"/>
      <c r="BC24" s="169"/>
      <c r="BD24" s="76" t="s">
        <v>57</v>
      </c>
      <c r="BE24" s="109" t="s">
        <v>54</v>
      </c>
      <c r="BF24" s="62">
        <v>3</v>
      </c>
      <c r="BG24" s="49"/>
      <c r="BH24" s="63"/>
      <c r="BI24" s="49"/>
      <c r="BJ24" s="63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</row>
    <row r="25" spans="1:151" s="5" customFormat="1" ht="24.95" customHeight="1" x14ac:dyDescent="0.2">
      <c r="A25" s="161" t="s">
        <v>67</v>
      </c>
      <c r="B25" s="279" t="s">
        <v>189</v>
      </c>
      <c r="C25" s="162"/>
      <c r="D25" s="163">
        <v>1</v>
      </c>
      <c r="E25" s="164">
        <f t="shared" si="0"/>
        <v>50</v>
      </c>
      <c r="F25" s="165">
        <f t="shared" si="1"/>
        <v>30</v>
      </c>
      <c r="G25" s="156">
        <f>P25+U25+AA25+AG25+AT25</f>
        <v>15</v>
      </c>
      <c r="H25" s="156">
        <v>15</v>
      </c>
      <c r="I25" s="156"/>
      <c r="J25" s="156"/>
      <c r="K25" s="156"/>
      <c r="L25" s="345"/>
      <c r="M25" s="157">
        <v>5</v>
      </c>
      <c r="N25" s="158">
        <v>15</v>
      </c>
      <c r="O25" s="166">
        <v>2</v>
      </c>
      <c r="P25" s="167">
        <v>15</v>
      </c>
      <c r="Q25" s="168">
        <v>15</v>
      </c>
      <c r="R25" s="168"/>
      <c r="S25" s="168"/>
      <c r="T25" s="166">
        <v>2</v>
      </c>
      <c r="U25" s="168"/>
      <c r="V25" s="168"/>
      <c r="W25" s="168"/>
      <c r="X25" s="168"/>
      <c r="Y25" s="344"/>
      <c r="Z25" s="166"/>
      <c r="AA25" s="168"/>
      <c r="AB25" s="160"/>
      <c r="AC25" s="160"/>
      <c r="AD25" s="160"/>
      <c r="AE25" s="342"/>
      <c r="AF25" s="166"/>
      <c r="AG25" s="160"/>
      <c r="AH25" s="160"/>
      <c r="AI25" s="160"/>
      <c r="AJ25" s="160"/>
      <c r="AK25" s="342"/>
      <c r="AL25" s="166"/>
      <c r="AM25" s="160"/>
      <c r="AN25" s="160"/>
      <c r="AO25" s="160"/>
      <c r="AP25" s="160"/>
      <c r="AQ25" s="160"/>
      <c r="AR25" s="342"/>
      <c r="AS25" s="166"/>
      <c r="AT25" s="168"/>
      <c r="AU25" s="168"/>
      <c r="AV25" s="168"/>
      <c r="AW25" s="168"/>
      <c r="AX25" s="168"/>
      <c r="AY25" s="166"/>
      <c r="AZ25" s="168"/>
      <c r="BA25" s="168"/>
      <c r="BB25" s="168"/>
      <c r="BC25" s="169"/>
      <c r="BD25" s="76" t="s">
        <v>57</v>
      </c>
      <c r="BE25" s="109" t="s">
        <v>54</v>
      </c>
      <c r="BF25" s="62">
        <v>2</v>
      </c>
      <c r="BG25" s="49"/>
      <c r="BH25" s="63"/>
      <c r="BI25" s="49"/>
      <c r="BJ25" s="63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</row>
    <row r="26" spans="1:151" s="5" customFormat="1" ht="24.95" customHeight="1" x14ac:dyDescent="0.2">
      <c r="A26" s="161" t="s">
        <v>68</v>
      </c>
      <c r="B26" s="279" t="s">
        <v>69</v>
      </c>
      <c r="C26" s="162"/>
      <c r="D26" s="163">
        <v>1</v>
      </c>
      <c r="E26" s="164">
        <f t="shared" si="0"/>
        <v>50</v>
      </c>
      <c r="F26" s="165">
        <f t="shared" si="1"/>
        <v>30</v>
      </c>
      <c r="G26" s="156">
        <f>P26+U26+AA26+AG26+AT26</f>
        <v>15</v>
      </c>
      <c r="H26" s="156"/>
      <c r="I26" s="156">
        <v>15</v>
      </c>
      <c r="J26" s="156"/>
      <c r="K26" s="156"/>
      <c r="L26" s="345"/>
      <c r="M26" s="157">
        <v>5</v>
      </c>
      <c r="N26" s="158">
        <v>15</v>
      </c>
      <c r="O26" s="170">
        <f>T26+Z26+AF26+AL26+AS26+AY26</f>
        <v>2</v>
      </c>
      <c r="P26" s="167">
        <v>15</v>
      </c>
      <c r="Q26" s="168"/>
      <c r="R26" s="168">
        <v>15</v>
      </c>
      <c r="S26" s="168"/>
      <c r="T26" s="166">
        <v>2</v>
      </c>
      <c r="U26" s="168"/>
      <c r="V26" s="168"/>
      <c r="W26" s="168"/>
      <c r="X26" s="168"/>
      <c r="Y26" s="344"/>
      <c r="Z26" s="166"/>
      <c r="AA26" s="168"/>
      <c r="AB26" s="160"/>
      <c r="AC26" s="160"/>
      <c r="AD26" s="160"/>
      <c r="AE26" s="342"/>
      <c r="AF26" s="166"/>
      <c r="AG26" s="160"/>
      <c r="AH26" s="160"/>
      <c r="AI26" s="160"/>
      <c r="AJ26" s="160"/>
      <c r="AK26" s="342"/>
      <c r="AL26" s="166"/>
      <c r="AM26" s="160"/>
      <c r="AN26" s="160"/>
      <c r="AO26" s="160"/>
      <c r="AP26" s="160"/>
      <c r="AQ26" s="160"/>
      <c r="AR26" s="342"/>
      <c r="AS26" s="166"/>
      <c r="AT26" s="168"/>
      <c r="AU26" s="168"/>
      <c r="AV26" s="168"/>
      <c r="AW26" s="168"/>
      <c r="AX26" s="168"/>
      <c r="AY26" s="166"/>
      <c r="AZ26" s="168"/>
      <c r="BA26" s="168"/>
      <c r="BB26" s="168"/>
      <c r="BC26" s="169"/>
      <c r="BD26" s="76" t="s">
        <v>57</v>
      </c>
      <c r="BE26" s="109" t="s">
        <v>54</v>
      </c>
      <c r="BF26" s="62">
        <v>2</v>
      </c>
      <c r="BG26" s="49"/>
      <c r="BH26" s="63"/>
      <c r="BI26" s="49"/>
      <c r="BJ26" s="63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</row>
    <row r="27" spans="1:151" s="5" customFormat="1" ht="24.95" customHeight="1" x14ac:dyDescent="0.2">
      <c r="A27" s="161" t="s">
        <v>70</v>
      </c>
      <c r="B27" s="278" t="s">
        <v>71</v>
      </c>
      <c r="C27" s="162">
        <v>3</v>
      </c>
      <c r="D27" s="163"/>
      <c r="E27" s="164">
        <f t="shared" si="0"/>
        <v>75</v>
      </c>
      <c r="F27" s="165">
        <f t="shared" si="1"/>
        <v>45</v>
      </c>
      <c r="G27" s="156">
        <f>P27+U27+AA27+AG27+AT27</f>
        <v>15</v>
      </c>
      <c r="H27" s="156"/>
      <c r="I27" s="156">
        <f>R27+W27+AC27+AI27+AO27+AU27</f>
        <v>30</v>
      </c>
      <c r="J27" s="156"/>
      <c r="K27" s="156"/>
      <c r="L27" s="345"/>
      <c r="M27" s="157">
        <v>5</v>
      </c>
      <c r="N27" s="158">
        <v>25</v>
      </c>
      <c r="O27" s="170">
        <f>T27+Z27+AF27+AL27+AS27+AY27</f>
        <v>3</v>
      </c>
      <c r="P27" s="167"/>
      <c r="Q27" s="168"/>
      <c r="R27" s="168"/>
      <c r="S27" s="168"/>
      <c r="T27" s="166"/>
      <c r="U27" s="168"/>
      <c r="V27" s="168"/>
      <c r="W27" s="168"/>
      <c r="X27" s="168"/>
      <c r="Y27" s="344"/>
      <c r="Z27" s="166"/>
      <c r="AA27" s="168">
        <v>15</v>
      </c>
      <c r="AB27" s="160"/>
      <c r="AC27" s="160">
        <v>30</v>
      </c>
      <c r="AD27" s="160"/>
      <c r="AE27" s="342"/>
      <c r="AF27" s="166">
        <v>3</v>
      </c>
      <c r="AG27" s="160"/>
      <c r="AH27" s="160"/>
      <c r="AI27" s="160"/>
      <c r="AJ27" s="160"/>
      <c r="AK27" s="342"/>
      <c r="AL27" s="166"/>
      <c r="AM27" s="160"/>
      <c r="AN27" s="160"/>
      <c r="AO27" s="160"/>
      <c r="AP27" s="160"/>
      <c r="AQ27" s="160"/>
      <c r="AR27" s="342"/>
      <c r="AS27" s="166"/>
      <c r="AT27" s="168"/>
      <c r="AU27" s="168"/>
      <c r="AV27" s="168"/>
      <c r="AW27" s="168"/>
      <c r="AX27" s="168"/>
      <c r="AY27" s="166"/>
      <c r="AZ27" s="168"/>
      <c r="BA27" s="168"/>
      <c r="BB27" s="168"/>
      <c r="BC27" s="169"/>
      <c r="BD27" s="76" t="s">
        <v>57</v>
      </c>
      <c r="BE27" s="109" t="s">
        <v>54</v>
      </c>
      <c r="BF27" s="62">
        <v>3</v>
      </c>
      <c r="BG27" s="49"/>
      <c r="BH27" s="63"/>
      <c r="BI27" s="49"/>
      <c r="BJ27" s="63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</row>
    <row r="28" spans="1:151" s="5" customFormat="1" ht="24.95" customHeight="1" x14ac:dyDescent="0.2">
      <c r="A28" s="161" t="s">
        <v>72</v>
      </c>
      <c r="B28" s="278" t="s">
        <v>73</v>
      </c>
      <c r="C28" s="162"/>
      <c r="D28" s="163">
        <v>5</v>
      </c>
      <c r="E28" s="164">
        <f t="shared" si="0"/>
        <v>50</v>
      </c>
      <c r="F28" s="165">
        <f t="shared" si="1"/>
        <v>30</v>
      </c>
      <c r="G28" s="156">
        <v>15</v>
      </c>
      <c r="H28" s="156">
        <v>15</v>
      </c>
      <c r="I28" s="156"/>
      <c r="J28" s="156"/>
      <c r="K28" s="156"/>
      <c r="L28" s="345"/>
      <c r="M28" s="157">
        <v>10</v>
      </c>
      <c r="N28" s="158">
        <v>10</v>
      </c>
      <c r="O28" s="166">
        <v>2</v>
      </c>
      <c r="P28" s="167"/>
      <c r="Q28" s="168"/>
      <c r="R28" s="168"/>
      <c r="S28" s="168"/>
      <c r="T28" s="166"/>
      <c r="U28" s="168"/>
      <c r="V28" s="168"/>
      <c r="W28" s="168"/>
      <c r="X28" s="168"/>
      <c r="Y28" s="344"/>
      <c r="Z28" s="166"/>
      <c r="AA28" s="168"/>
      <c r="AB28" s="160"/>
      <c r="AC28" s="160"/>
      <c r="AD28" s="160"/>
      <c r="AE28" s="342"/>
      <c r="AF28" s="166"/>
      <c r="AG28" s="160"/>
      <c r="AH28" s="160"/>
      <c r="AI28" s="160"/>
      <c r="AJ28" s="160"/>
      <c r="AK28" s="342"/>
      <c r="AL28" s="166"/>
      <c r="AM28" s="168">
        <v>15</v>
      </c>
      <c r="AN28" s="160">
        <v>15</v>
      </c>
      <c r="AO28" s="160"/>
      <c r="AP28" s="160"/>
      <c r="AQ28" s="160"/>
      <c r="AR28" s="342"/>
      <c r="AS28" s="166">
        <v>2</v>
      </c>
      <c r="AT28" s="168"/>
      <c r="AU28" s="168"/>
      <c r="AV28" s="168"/>
      <c r="AW28" s="168"/>
      <c r="AX28" s="168"/>
      <c r="AY28" s="166"/>
      <c r="AZ28" s="168"/>
      <c r="BA28" s="168"/>
      <c r="BB28" s="168"/>
      <c r="BC28" s="169"/>
      <c r="BD28" s="76" t="s">
        <v>252</v>
      </c>
      <c r="BE28" s="109" t="s">
        <v>54</v>
      </c>
      <c r="BF28" s="62">
        <v>2</v>
      </c>
      <c r="BG28" s="49"/>
      <c r="BH28" s="63"/>
      <c r="BI28" s="49"/>
      <c r="BJ28" s="63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</row>
    <row r="29" spans="1:151" s="5" customFormat="1" ht="24.95" customHeight="1" x14ac:dyDescent="0.2">
      <c r="A29" s="161" t="s">
        <v>74</v>
      </c>
      <c r="B29" s="279" t="s">
        <v>75</v>
      </c>
      <c r="C29" s="162"/>
      <c r="D29" s="163">
        <v>6</v>
      </c>
      <c r="E29" s="164">
        <f t="shared" si="0"/>
        <v>50</v>
      </c>
      <c r="F29" s="165">
        <f t="shared" si="1"/>
        <v>30</v>
      </c>
      <c r="G29" s="156">
        <v>15</v>
      </c>
      <c r="H29" s="156">
        <v>15</v>
      </c>
      <c r="I29" s="156"/>
      <c r="J29" s="156"/>
      <c r="K29" s="156"/>
      <c r="L29" s="345"/>
      <c r="M29" s="157">
        <v>5</v>
      </c>
      <c r="N29" s="158">
        <v>15</v>
      </c>
      <c r="O29" s="166">
        <v>2</v>
      </c>
      <c r="P29" s="167"/>
      <c r="Q29" s="168"/>
      <c r="R29" s="168"/>
      <c r="S29" s="168"/>
      <c r="T29" s="166"/>
      <c r="U29" s="168"/>
      <c r="V29" s="168"/>
      <c r="W29" s="168"/>
      <c r="X29" s="168"/>
      <c r="Y29" s="344"/>
      <c r="Z29" s="166"/>
      <c r="AA29" s="168"/>
      <c r="AB29" s="160"/>
      <c r="AC29" s="160"/>
      <c r="AD29" s="160"/>
      <c r="AE29" s="342"/>
      <c r="AF29" s="166"/>
      <c r="AG29" s="160"/>
      <c r="AH29" s="160"/>
      <c r="AI29" s="160"/>
      <c r="AJ29" s="160"/>
      <c r="AK29" s="342"/>
      <c r="AL29" s="166"/>
      <c r="AM29" s="160"/>
      <c r="AN29" s="160"/>
      <c r="AO29" s="160"/>
      <c r="AP29" s="160"/>
      <c r="AQ29" s="160"/>
      <c r="AR29" s="342"/>
      <c r="AS29" s="166"/>
      <c r="AT29" s="168">
        <v>15</v>
      </c>
      <c r="AU29" s="168">
        <v>15</v>
      </c>
      <c r="AV29" s="168"/>
      <c r="AW29" s="168"/>
      <c r="AX29" s="168"/>
      <c r="AY29" s="166">
        <v>2</v>
      </c>
      <c r="AZ29" s="168"/>
      <c r="BA29" s="168"/>
      <c r="BB29" s="168"/>
      <c r="BC29" s="169"/>
      <c r="BD29" s="76" t="s">
        <v>253</v>
      </c>
      <c r="BE29" s="109" t="s">
        <v>54</v>
      </c>
      <c r="BF29" s="62">
        <v>2</v>
      </c>
      <c r="BG29" s="49"/>
      <c r="BH29" s="63"/>
      <c r="BI29" s="49"/>
      <c r="BJ29" s="63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</row>
    <row r="30" spans="1:151" s="5" customFormat="1" ht="24.95" customHeight="1" x14ac:dyDescent="0.2">
      <c r="A30" s="161" t="s">
        <v>77</v>
      </c>
      <c r="B30" s="278" t="s">
        <v>186</v>
      </c>
      <c r="C30" s="162"/>
      <c r="D30" s="163">
        <v>5</v>
      </c>
      <c r="E30" s="164">
        <f t="shared" si="0"/>
        <v>25</v>
      </c>
      <c r="F30" s="165">
        <f t="shared" si="1"/>
        <v>15</v>
      </c>
      <c r="G30" s="156">
        <v>5</v>
      </c>
      <c r="H30" s="156">
        <v>10</v>
      </c>
      <c r="I30" s="156"/>
      <c r="J30" s="156"/>
      <c r="K30" s="156"/>
      <c r="L30" s="345"/>
      <c r="M30" s="157">
        <v>5</v>
      </c>
      <c r="N30" s="158">
        <v>5</v>
      </c>
      <c r="O30" s="166">
        <v>1</v>
      </c>
      <c r="P30" s="167"/>
      <c r="Q30" s="168"/>
      <c r="R30" s="168"/>
      <c r="S30" s="168"/>
      <c r="T30" s="166"/>
      <c r="U30" s="168"/>
      <c r="V30" s="168"/>
      <c r="W30" s="168"/>
      <c r="X30" s="168"/>
      <c r="Y30" s="344"/>
      <c r="Z30" s="166"/>
      <c r="AA30" s="168"/>
      <c r="AB30" s="160"/>
      <c r="AC30" s="160"/>
      <c r="AD30" s="160"/>
      <c r="AE30" s="342"/>
      <c r="AF30" s="166"/>
      <c r="AG30" s="168"/>
      <c r="AH30" s="160"/>
      <c r="AI30" s="160"/>
      <c r="AJ30" s="160"/>
      <c r="AK30" s="342"/>
      <c r="AL30" s="166"/>
      <c r="AM30" s="160">
        <v>5</v>
      </c>
      <c r="AN30" s="160">
        <v>10</v>
      </c>
      <c r="AO30" s="160"/>
      <c r="AP30" s="160"/>
      <c r="AQ30" s="160"/>
      <c r="AR30" s="342"/>
      <c r="AS30" s="166">
        <v>1</v>
      </c>
      <c r="AT30" s="168"/>
      <c r="AU30" s="168"/>
      <c r="AV30" s="168"/>
      <c r="AW30" s="168"/>
      <c r="AX30" s="168"/>
      <c r="AY30" s="166"/>
      <c r="AZ30" s="168"/>
      <c r="BA30" s="168"/>
      <c r="BB30" s="168"/>
      <c r="BC30" s="169"/>
      <c r="BD30" s="76" t="s">
        <v>252</v>
      </c>
      <c r="BE30" s="109" t="s">
        <v>54</v>
      </c>
      <c r="BF30" s="62">
        <v>1</v>
      </c>
      <c r="BG30" s="49"/>
      <c r="BH30" s="63"/>
      <c r="BI30" s="49"/>
      <c r="BJ30" s="63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</row>
    <row r="31" spans="1:151" s="5" customFormat="1" ht="24.95" customHeight="1" x14ac:dyDescent="0.2">
      <c r="A31" s="161" t="s">
        <v>78</v>
      </c>
      <c r="B31" s="278" t="s">
        <v>79</v>
      </c>
      <c r="C31" s="162"/>
      <c r="D31" s="163">
        <v>3</v>
      </c>
      <c r="E31" s="164">
        <f t="shared" si="0"/>
        <v>50</v>
      </c>
      <c r="F31" s="165">
        <f t="shared" si="1"/>
        <v>30</v>
      </c>
      <c r="G31" s="156">
        <f>P31+U31+AA31+AG31+AT31</f>
        <v>15</v>
      </c>
      <c r="H31" s="156">
        <v>15</v>
      </c>
      <c r="I31" s="156"/>
      <c r="J31" s="156"/>
      <c r="K31" s="156"/>
      <c r="L31" s="345"/>
      <c r="M31" s="157">
        <v>3</v>
      </c>
      <c r="N31" s="158">
        <v>17</v>
      </c>
      <c r="O31" s="166">
        <v>2</v>
      </c>
      <c r="P31" s="167"/>
      <c r="Q31" s="168"/>
      <c r="R31" s="168"/>
      <c r="S31" s="168"/>
      <c r="T31" s="166"/>
      <c r="U31" s="168"/>
      <c r="V31" s="168"/>
      <c r="W31" s="168"/>
      <c r="X31" s="168"/>
      <c r="Y31" s="344"/>
      <c r="Z31" s="166"/>
      <c r="AA31" s="168">
        <v>15</v>
      </c>
      <c r="AB31" s="160">
        <v>15</v>
      </c>
      <c r="AC31" s="160"/>
      <c r="AD31" s="160"/>
      <c r="AE31" s="342"/>
      <c r="AF31" s="166">
        <v>2</v>
      </c>
      <c r="AG31" s="160"/>
      <c r="AH31" s="160"/>
      <c r="AI31" s="160"/>
      <c r="AJ31" s="160"/>
      <c r="AK31" s="342"/>
      <c r="AL31" s="166"/>
      <c r="AM31" s="160"/>
      <c r="AN31" s="160"/>
      <c r="AO31" s="160"/>
      <c r="AP31" s="160"/>
      <c r="AQ31" s="160"/>
      <c r="AR31" s="342"/>
      <c r="AS31" s="166"/>
      <c r="AT31" s="168"/>
      <c r="AU31" s="168"/>
      <c r="AV31" s="168"/>
      <c r="AW31" s="168"/>
      <c r="AX31" s="168"/>
      <c r="AY31" s="166"/>
      <c r="AZ31" s="168"/>
      <c r="BA31" s="168"/>
      <c r="BB31" s="168"/>
      <c r="BC31" s="169"/>
      <c r="BD31" s="76" t="s">
        <v>53</v>
      </c>
      <c r="BE31" s="109" t="s">
        <v>54</v>
      </c>
      <c r="BF31" s="62">
        <v>2</v>
      </c>
      <c r="BG31" s="49"/>
      <c r="BH31" s="63"/>
      <c r="BI31" s="49"/>
      <c r="BJ31" s="63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</row>
    <row r="32" spans="1:151" s="5" customFormat="1" ht="24.95" customHeight="1" x14ac:dyDescent="0.2">
      <c r="A32" s="161" t="s">
        <v>80</v>
      </c>
      <c r="B32" s="279" t="s">
        <v>81</v>
      </c>
      <c r="C32" s="162"/>
      <c r="D32" s="163">
        <v>3</v>
      </c>
      <c r="E32" s="164">
        <f t="shared" si="0"/>
        <v>50</v>
      </c>
      <c r="F32" s="165">
        <f t="shared" si="1"/>
        <v>30</v>
      </c>
      <c r="G32" s="156"/>
      <c r="H32" s="156">
        <v>30</v>
      </c>
      <c r="I32" s="156"/>
      <c r="J32" s="156"/>
      <c r="K32" s="156"/>
      <c r="L32" s="345"/>
      <c r="M32" s="157">
        <v>5</v>
      </c>
      <c r="N32" s="158">
        <v>15</v>
      </c>
      <c r="O32" s="166">
        <v>2</v>
      </c>
      <c r="P32" s="167"/>
      <c r="Q32" s="168"/>
      <c r="R32" s="168"/>
      <c r="S32" s="168"/>
      <c r="T32" s="166"/>
      <c r="U32" s="168"/>
      <c r="V32" s="168"/>
      <c r="W32" s="168"/>
      <c r="X32" s="168"/>
      <c r="Y32" s="344"/>
      <c r="Z32" s="166"/>
      <c r="AA32" s="168"/>
      <c r="AB32" s="168">
        <v>30</v>
      </c>
      <c r="AC32" s="160"/>
      <c r="AD32" s="160"/>
      <c r="AE32" s="342"/>
      <c r="AF32" s="166">
        <v>2</v>
      </c>
      <c r="AG32" s="168"/>
      <c r="AH32" s="168"/>
      <c r="AI32" s="160"/>
      <c r="AJ32" s="160"/>
      <c r="AK32" s="342"/>
      <c r="AL32" s="166"/>
      <c r="AM32" s="168"/>
      <c r="AN32" s="260"/>
      <c r="AO32" s="160"/>
      <c r="AP32" s="160"/>
      <c r="AQ32" s="160"/>
      <c r="AR32" s="342"/>
      <c r="AS32" s="166"/>
      <c r="AT32" s="168"/>
      <c r="AU32" s="168"/>
      <c r="AV32" s="168"/>
      <c r="AW32" s="168"/>
      <c r="AX32" s="168"/>
      <c r="AY32" s="166"/>
      <c r="AZ32" s="168"/>
      <c r="BA32" s="168"/>
      <c r="BB32" s="168"/>
      <c r="BC32" s="169"/>
      <c r="BD32" s="76" t="s">
        <v>82</v>
      </c>
      <c r="BE32" s="109" t="s">
        <v>54</v>
      </c>
      <c r="BF32" s="110">
        <v>2</v>
      </c>
      <c r="BG32" s="49"/>
      <c r="BH32" s="63"/>
      <c r="BI32" s="49"/>
      <c r="BJ32" s="63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</row>
    <row r="33" spans="1:151" s="5" customFormat="1" ht="24.95" customHeight="1" x14ac:dyDescent="0.2">
      <c r="A33" s="161" t="s">
        <v>83</v>
      </c>
      <c r="B33" s="279" t="s">
        <v>84</v>
      </c>
      <c r="C33" s="162"/>
      <c r="D33" s="163">
        <v>4</v>
      </c>
      <c r="E33" s="164">
        <f t="shared" si="0"/>
        <v>50</v>
      </c>
      <c r="F33" s="165">
        <f t="shared" si="1"/>
        <v>30</v>
      </c>
      <c r="G33" s="156">
        <v>15</v>
      </c>
      <c r="H33" s="156">
        <v>15</v>
      </c>
      <c r="I33" s="156"/>
      <c r="J33" s="156"/>
      <c r="K33" s="156"/>
      <c r="L33" s="345"/>
      <c r="M33" s="157">
        <v>5</v>
      </c>
      <c r="N33" s="158">
        <v>15</v>
      </c>
      <c r="O33" s="166">
        <v>2</v>
      </c>
      <c r="P33" s="167"/>
      <c r="Q33" s="168"/>
      <c r="R33" s="168"/>
      <c r="S33" s="168"/>
      <c r="T33" s="166"/>
      <c r="U33" s="168"/>
      <c r="V33" s="168"/>
      <c r="W33" s="168"/>
      <c r="X33" s="168"/>
      <c r="Y33" s="344"/>
      <c r="Z33" s="166"/>
      <c r="AA33" s="168"/>
      <c r="AB33" s="160"/>
      <c r="AC33" s="160"/>
      <c r="AD33" s="160"/>
      <c r="AE33" s="342"/>
      <c r="AF33" s="166"/>
      <c r="AG33" s="168">
        <v>15</v>
      </c>
      <c r="AH33" s="168">
        <v>15</v>
      </c>
      <c r="AI33" s="160"/>
      <c r="AJ33" s="160"/>
      <c r="AK33" s="342"/>
      <c r="AL33" s="166">
        <v>2</v>
      </c>
      <c r="AM33" s="168"/>
      <c r="AN33" s="168"/>
      <c r="AO33" s="160"/>
      <c r="AP33" s="160"/>
      <c r="AQ33" s="160"/>
      <c r="AR33" s="342"/>
      <c r="AS33" s="166"/>
      <c r="AT33" s="168"/>
      <c r="AU33" s="168"/>
      <c r="AV33" s="168"/>
      <c r="AW33" s="168"/>
      <c r="AX33" s="168"/>
      <c r="AY33" s="166"/>
      <c r="AZ33" s="168"/>
      <c r="BA33" s="168"/>
      <c r="BB33" s="168"/>
      <c r="BC33" s="169"/>
      <c r="BD33" s="76" t="s">
        <v>254</v>
      </c>
      <c r="BE33" s="109" t="s">
        <v>54</v>
      </c>
      <c r="BF33" s="110">
        <v>2</v>
      </c>
      <c r="BG33" s="49"/>
      <c r="BH33" s="63"/>
      <c r="BI33" s="49"/>
      <c r="BJ33" s="63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</row>
    <row r="34" spans="1:151" s="5" customFormat="1" ht="24.95" customHeight="1" x14ac:dyDescent="0.2">
      <c r="A34" s="161" t="s">
        <v>85</v>
      </c>
      <c r="B34" s="278" t="s">
        <v>86</v>
      </c>
      <c r="C34" s="162"/>
      <c r="D34" s="163">
        <v>1</v>
      </c>
      <c r="E34" s="164">
        <f t="shared" si="0"/>
        <v>25</v>
      </c>
      <c r="F34" s="165">
        <f t="shared" si="1"/>
        <v>15</v>
      </c>
      <c r="G34" s="156">
        <v>15</v>
      </c>
      <c r="H34" s="156"/>
      <c r="I34" s="156"/>
      <c r="J34" s="156"/>
      <c r="K34" s="156"/>
      <c r="L34" s="345"/>
      <c r="M34" s="157">
        <v>1</v>
      </c>
      <c r="N34" s="158">
        <v>9</v>
      </c>
      <c r="O34" s="170">
        <v>1</v>
      </c>
      <c r="P34" s="167">
        <v>15</v>
      </c>
      <c r="Q34" s="168"/>
      <c r="R34" s="168"/>
      <c r="S34" s="168"/>
      <c r="T34" s="166">
        <v>1</v>
      </c>
      <c r="U34" s="168"/>
      <c r="V34" s="168"/>
      <c r="W34" s="168"/>
      <c r="X34" s="168"/>
      <c r="Y34" s="344"/>
      <c r="Z34" s="166"/>
      <c r="AA34" s="168"/>
      <c r="AB34" s="160"/>
      <c r="AC34" s="160"/>
      <c r="AD34" s="160"/>
      <c r="AE34" s="342"/>
      <c r="AF34" s="166"/>
      <c r="AG34" s="160"/>
      <c r="AH34" s="160"/>
      <c r="AI34" s="160"/>
      <c r="AJ34" s="160"/>
      <c r="AK34" s="342"/>
      <c r="AL34" s="166"/>
      <c r="AM34" s="160"/>
      <c r="AN34" s="160"/>
      <c r="AO34" s="160"/>
      <c r="AP34" s="160"/>
      <c r="AQ34" s="160"/>
      <c r="AR34" s="342"/>
      <c r="AS34" s="166"/>
      <c r="AT34" s="168"/>
      <c r="AU34" s="168"/>
      <c r="AV34" s="168"/>
      <c r="AW34" s="168"/>
      <c r="AX34" s="168"/>
      <c r="AY34" s="166"/>
      <c r="AZ34" s="168"/>
      <c r="BA34" s="168"/>
      <c r="BB34" s="168"/>
      <c r="BC34" s="169"/>
      <c r="BD34" s="76" t="s">
        <v>82</v>
      </c>
      <c r="BE34" s="109" t="s">
        <v>54</v>
      </c>
      <c r="BF34" s="110">
        <v>1</v>
      </c>
      <c r="BG34" s="49"/>
      <c r="BH34" s="63"/>
      <c r="BI34" s="49"/>
      <c r="BJ34" s="63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</row>
    <row r="35" spans="1:151" s="5" customFormat="1" ht="24.95" customHeight="1" x14ac:dyDescent="0.2">
      <c r="A35" s="161" t="s">
        <v>87</v>
      </c>
      <c r="B35" s="278" t="s">
        <v>88</v>
      </c>
      <c r="C35" s="162"/>
      <c r="D35" s="163">
        <v>5</v>
      </c>
      <c r="E35" s="164">
        <f t="shared" si="0"/>
        <v>37.5</v>
      </c>
      <c r="F35" s="165">
        <f t="shared" si="1"/>
        <v>15</v>
      </c>
      <c r="G35" s="156">
        <v>15</v>
      </c>
      <c r="H35" s="156"/>
      <c r="I35" s="156"/>
      <c r="J35" s="156"/>
      <c r="K35" s="156"/>
      <c r="L35" s="345"/>
      <c r="M35" s="157">
        <v>5</v>
      </c>
      <c r="N35" s="158">
        <v>17.5</v>
      </c>
      <c r="O35" s="166">
        <v>1.5</v>
      </c>
      <c r="P35" s="167"/>
      <c r="Q35" s="168"/>
      <c r="R35" s="168"/>
      <c r="S35" s="168"/>
      <c r="T35" s="166"/>
      <c r="U35" s="168"/>
      <c r="V35" s="168"/>
      <c r="W35" s="168"/>
      <c r="X35" s="168"/>
      <c r="Y35" s="344"/>
      <c r="Z35" s="166"/>
      <c r="AA35" s="168"/>
      <c r="AB35" s="160"/>
      <c r="AC35" s="160"/>
      <c r="AD35" s="160"/>
      <c r="AE35" s="342"/>
      <c r="AF35" s="166"/>
      <c r="AG35" s="160"/>
      <c r="AH35" s="160"/>
      <c r="AI35" s="160"/>
      <c r="AJ35" s="160"/>
      <c r="AK35" s="342"/>
      <c r="AL35" s="166"/>
      <c r="AM35" s="160">
        <v>15</v>
      </c>
      <c r="AN35" s="160"/>
      <c r="AO35" s="160"/>
      <c r="AP35" s="160"/>
      <c r="AQ35" s="160"/>
      <c r="AR35" s="342"/>
      <c r="AS35" s="166">
        <v>1.5</v>
      </c>
      <c r="AT35" s="168"/>
      <c r="AU35" s="168"/>
      <c r="AV35" s="168"/>
      <c r="AW35" s="168"/>
      <c r="AX35" s="168"/>
      <c r="AY35" s="166"/>
      <c r="AZ35" s="168"/>
      <c r="BA35" s="168"/>
      <c r="BB35" s="168"/>
      <c r="BC35" s="169"/>
      <c r="BD35" s="76" t="s">
        <v>57</v>
      </c>
      <c r="BE35" s="109" t="s">
        <v>54</v>
      </c>
      <c r="BF35" s="110">
        <v>1.5</v>
      </c>
      <c r="BG35" s="49"/>
      <c r="BH35" s="63"/>
      <c r="BI35" s="49"/>
      <c r="BJ35" s="63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</row>
    <row r="36" spans="1:151" s="5" customFormat="1" ht="24.95" customHeight="1" thickBot="1" x14ac:dyDescent="0.25">
      <c r="A36" s="161" t="s">
        <v>89</v>
      </c>
      <c r="B36" s="279" t="s">
        <v>90</v>
      </c>
      <c r="C36" s="162"/>
      <c r="D36" s="163">
        <v>1</v>
      </c>
      <c r="E36" s="164">
        <f t="shared" si="0"/>
        <v>25</v>
      </c>
      <c r="F36" s="165">
        <f t="shared" si="1"/>
        <v>15</v>
      </c>
      <c r="G36" s="156"/>
      <c r="H36" s="156"/>
      <c r="I36" s="156"/>
      <c r="J36" s="168">
        <v>15</v>
      </c>
      <c r="K36" s="156"/>
      <c r="L36" s="345"/>
      <c r="M36" s="157">
        <v>3</v>
      </c>
      <c r="N36" s="158">
        <v>7</v>
      </c>
      <c r="O36" s="170">
        <v>1</v>
      </c>
      <c r="P36" s="167"/>
      <c r="Q36" s="168"/>
      <c r="R36" s="168"/>
      <c r="S36" s="168">
        <v>15</v>
      </c>
      <c r="T36" s="166">
        <v>1</v>
      </c>
      <c r="U36" s="168"/>
      <c r="V36" s="168"/>
      <c r="W36" s="168"/>
      <c r="X36" s="168"/>
      <c r="Y36" s="344"/>
      <c r="Z36" s="166"/>
      <c r="AA36" s="168"/>
      <c r="AB36" s="160"/>
      <c r="AC36" s="160"/>
      <c r="AD36" s="160"/>
      <c r="AE36" s="342"/>
      <c r="AF36" s="166"/>
      <c r="AG36" s="160"/>
      <c r="AH36" s="160"/>
      <c r="AI36" s="160"/>
      <c r="AJ36" s="160"/>
      <c r="AK36" s="342"/>
      <c r="AL36" s="166"/>
      <c r="AM36" s="160"/>
      <c r="AN36" s="160"/>
      <c r="AO36" s="160"/>
      <c r="AP36" s="160"/>
      <c r="AQ36" s="160"/>
      <c r="AR36" s="342"/>
      <c r="AS36" s="166"/>
      <c r="AT36" s="168"/>
      <c r="AU36" s="168"/>
      <c r="AV36" s="168"/>
      <c r="AW36" s="168"/>
      <c r="AX36" s="168"/>
      <c r="AY36" s="166"/>
      <c r="AZ36" s="168"/>
      <c r="BA36" s="168"/>
      <c r="BB36" s="168"/>
      <c r="BC36" s="169"/>
      <c r="BD36" s="76" t="s">
        <v>53</v>
      </c>
      <c r="BE36" s="291" t="s">
        <v>54</v>
      </c>
      <c r="BF36" s="110">
        <v>1</v>
      </c>
      <c r="BG36" s="129"/>
      <c r="BH36" s="290"/>
      <c r="BI36" s="129"/>
      <c r="BJ36" s="290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</row>
    <row r="37" spans="1:151" s="7" customFormat="1" ht="15" customHeight="1" thickBot="1" x14ac:dyDescent="0.25">
      <c r="A37" s="431" t="s">
        <v>91</v>
      </c>
      <c r="B37" s="432"/>
      <c r="C37" s="171"/>
      <c r="D37" s="171"/>
      <c r="E37" s="172">
        <f t="shared" ref="E37:AY37" si="2">SUM(E19:E36)</f>
        <v>987.5</v>
      </c>
      <c r="F37" s="304">
        <f t="shared" si="2"/>
        <v>585</v>
      </c>
      <c r="G37" s="304">
        <f t="shared" si="2"/>
        <v>270</v>
      </c>
      <c r="H37" s="304">
        <f t="shared" si="2"/>
        <v>225</v>
      </c>
      <c r="I37" s="304">
        <f t="shared" si="2"/>
        <v>75</v>
      </c>
      <c r="J37" s="304">
        <f t="shared" si="2"/>
        <v>15</v>
      </c>
      <c r="K37" s="304">
        <f t="shared" si="2"/>
        <v>0</v>
      </c>
      <c r="L37" s="338">
        <f t="shared" si="2"/>
        <v>0</v>
      </c>
      <c r="M37" s="304">
        <f t="shared" si="2"/>
        <v>90</v>
      </c>
      <c r="N37" s="304">
        <f t="shared" si="2"/>
        <v>312.5</v>
      </c>
      <c r="O37" s="304">
        <f t="shared" si="2"/>
        <v>39.5</v>
      </c>
      <c r="P37" s="304">
        <f t="shared" si="2"/>
        <v>115</v>
      </c>
      <c r="Q37" s="304">
        <f t="shared" si="2"/>
        <v>110</v>
      </c>
      <c r="R37" s="304">
        <f t="shared" si="2"/>
        <v>15</v>
      </c>
      <c r="S37" s="304">
        <f t="shared" si="2"/>
        <v>15</v>
      </c>
      <c r="T37" s="304">
        <f t="shared" si="2"/>
        <v>17</v>
      </c>
      <c r="U37" s="304">
        <f t="shared" si="2"/>
        <v>0</v>
      </c>
      <c r="V37" s="304">
        <f t="shared" si="2"/>
        <v>0</v>
      </c>
      <c r="W37" s="304">
        <f t="shared" si="2"/>
        <v>0</v>
      </c>
      <c r="X37" s="304">
        <f t="shared" si="2"/>
        <v>0</v>
      </c>
      <c r="Y37" s="338">
        <f t="shared" si="2"/>
        <v>0</v>
      </c>
      <c r="Z37" s="304">
        <f t="shared" si="2"/>
        <v>0</v>
      </c>
      <c r="AA37" s="304">
        <f t="shared" si="2"/>
        <v>60</v>
      </c>
      <c r="AB37" s="304">
        <f t="shared" si="2"/>
        <v>60</v>
      </c>
      <c r="AC37" s="304">
        <f t="shared" si="2"/>
        <v>60</v>
      </c>
      <c r="AD37" s="304">
        <f t="shared" si="2"/>
        <v>0</v>
      </c>
      <c r="AE37" s="338">
        <f t="shared" si="2"/>
        <v>0</v>
      </c>
      <c r="AF37" s="304">
        <f t="shared" si="2"/>
        <v>12</v>
      </c>
      <c r="AG37" s="304">
        <f t="shared" si="2"/>
        <v>45</v>
      </c>
      <c r="AH37" s="304">
        <f t="shared" si="2"/>
        <v>15</v>
      </c>
      <c r="AI37" s="304">
        <f t="shared" si="2"/>
        <v>0</v>
      </c>
      <c r="AJ37" s="304">
        <f t="shared" si="2"/>
        <v>0</v>
      </c>
      <c r="AK37" s="338">
        <f t="shared" si="2"/>
        <v>0</v>
      </c>
      <c r="AL37" s="304">
        <f t="shared" si="2"/>
        <v>4</v>
      </c>
      <c r="AM37" s="304">
        <f t="shared" si="2"/>
        <v>35</v>
      </c>
      <c r="AN37" s="304">
        <f t="shared" si="2"/>
        <v>25</v>
      </c>
      <c r="AO37" s="304">
        <f t="shared" si="2"/>
        <v>0</v>
      </c>
      <c r="AP37" s="304">
        <f t="shared" si="2"/>
        <v>0</v>
      </c>
      <c r="AQ37" s="304">
        <f t="shared" si="2"/>
        <v>0</v>
      </c>
      <c r="AR37" s="338">
        <f t="shared" si="2"/>
        <v>0</v>
      </c>
      <c r="AS37" s="304">
        <f t="shared" si="2"/>
        <v>4.5</v>
      </c>
      <c r="AT37" s="304">
        <f t="shared" si="2"/>
        <v>15</v>
      </c>
      <c r="AU37" s="304">
        <f t="shared" si="2"/>
        <v>15</v>
      </c>
      <c r="AV37" s="304">
        <f t="shared" si="2"/>
        <v>0</v>
      </c>
      <c r="AW37" s="304">
        <f t="shared" si="2"/>
        <v>0</v>
      </c>
      <c r="AX37" s="304">
        <f t="shared" si="2"/>
        <v>0</v>
      </c>
      <c r="AY37" s="304">
        <f t="shared" si="2"/>
        <v>2</v>
      </c>
      <c r="AZ37" s="171">
        <f t="shared" ref="AZ37:BC37" si="3">SUM(AZ19:AZ36)</f>
        <v>0</v>
      </c>
      <c r="BA37" s="171">
        <f t="shared" si="3"/>
        <v>0</v>
      </c>
      <c r="BB37" s="171">
        <f t="shared" si="3"/>
        <v>0</v>
      </c>
      <c r="BC37" s="173">
        <f t="shared" si="3"/>
        <v>0</v>
      </c>
      <c r="BD37" s="70"/>
      <c r="BE37" s="56" t="s">
        <v>92</v>
      </c>
      <c r="BF37" s="307">
        <f>SUM(BF19:BF36)</f>
        <v>39.5</v>
      </c>
      <c r="BG37" s="295"/>
      <c r="BH37" s="296"/>
      <c r="BI37" s="295"/>
      <c r="BJ37" s="296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</row>
    <row r="38" spans="1:151" s="15" customFormat="1" ht="16.5" customHeight="1" x14ac:dyDescent="0.2">
      <c r="A38" s="416" t="s">
        <v>93</v>
      </c>
      <c r="B38" s="417"/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8"/>
      <c r="AG38" s="418"/>
      <c r="AH38" s="418"/>
      <c r="AI38" s="418"/>
      <c r="AJ38" s="418"/>
      <c r="AK38" s="418"/>
      <c r="AL38" s="418"/>
      <c r="AM38" s="418"/>
      <c r="AN38" s="418"/>
      <c r="AO38" s="418"/>
      <c r="AP38" s="418"/>
      <c r="AQ38" s="418"/>
      <c r="AR38" s="418"/>
      <c r="AS38" s="418"/>
      <c r="AT38" s="418"/>
      <c r="AU38" s="418"/>
      <c r="AV38" s="418"/>
      <c r="AW38" s="418"/>
      <c r="AX38" s="418"/>
      <c r="AY38" s="418"/>
      <c r="AZ38" s="418"/>
      <c r="BA38" s="418"/>
      <c r="BB38" s="418"/>
      <c r="BC38" s="419"/>
      <c r="BD38" s="71"/>
      <c r="BE38" s="111"/>
      <c r="BF38" s="111"/>
      <c r="BG38" s="111"/>
      <c r="BH38" s="112"/>
      <c r="BI38" s="111"/>
      <c r="BJ38" s="112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</row>
    <row r="39" spans="1:151" s="17" customFormat="1" ht="20.100000000000001" customHeight="1" x14ac:dyDescent="0.2">
      <c r="A39" s="428" t="s">
        <v>192</v>
      </c>
      <c r="B39" s="429"/>
      <c r="C39" s="429"/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29"/>
      <c r="AE39" s="429"/>
      <c r="AF39" s="429"/>
      <c r="AG39" s="429"/>
      <c r="AH39" s="429"/>
      <c r="AI39" s="429"/>
      <c r="AJ39" s="429"/>
      <c r="AK39" s="429"/>
      <c r="AL39" s="429"/>
      <c r="AM39" s="429"/>
      <c r="AN39" s="429"/>
      <c r="AO39" s="429"/>
      <c r="AP39" s="429"/>
      <c r="AQ39" s="429"/>
      <c r="AR39" s="429"/>
      <c r="AS39" s="429"/>
      <c r="AT39" s="429"/>
      <c r="AU39" s="429"/>
      <c r="AV39" s="429"/>
      <c r="AW39" s="429"/>
      <c r="AX39" s="429"/>
      <c r="AY39" s="429"/>
      <c r="AZ39" s="429"/>
      <c r="BA39" s="429"/>
      <c r="BB39" s="429"/>
      <c r="BC39" s="430"/>
      <c r="BD39" s="69"/>
      <c r="BE39" s="113"/>
      <c r="BF39" s="113"/>
      <c r="BG39" s="113"/>
      <c r="BH39" s="114"/>
      <c r="BI39" s="113"/>
      <c r="BJ39" s="114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</row>
    <row r="40" spans="1:151" s="5" customFormat="1" ht="24.95" customHeight="1" x14ac:dyDescent="0.2">
      <c r="A40" s="161" t="s">
        <v>51</v>
      </c>
      <c r="B40" s="280" t="s">
        <v>94</v>
      </c>
      <c r="C40" s="162">
        <v>2</v>
      </c>
      <c r="D40" s="163"/>
      <c r="E40" s="164">
        <f>SUM(G40:N40)</f>
        <v>150</v>
      </c>
      <c r="F40" s="165">
        <f>SUM(G40:L40)</f>
        <v>90</v>
      </c>
      <c r="G40" s="156">
        <f>P40+U40+AA40++AG40+AM40+AT40</f>
        <v>30</v>
      </c>
      <c r="H40" s="156"/>
      <c r="I40" s="156">
        <f>R40+W40+AC40+AI40+AO40+AU40</f>
        <v>60</v>
      </c>
      <c r="J40" s="156"/>
      <c r="K40" s="156"/>
      <c r="L40" s="345"/>
      <c r="M40" s="157">
        <v>10</v>
      </c>
      <c r="N40" s="158">
        <v>50</v>
      </c>
      <c r="O40" s="170">
        <v>6</v>
      </c>
      <c r="P40" s="167">
        <v>15</v>
      </c>
      <c r="Q40" s="168"/>
      <c r="R40" s="168">
        <v>30</v>
      </c>
      <c r="S40" s="168"/>
      <c r="T40" s="166">
        <v>3</v>
      </c>
      <c r="U40" s="168">
        <v>15</v>
      </c>
      <c r="V40" s="168"/>
      <c r="W40" s="168">
        <v>30</v>
      </c>
      <c r="X40" s="168"/>
      <c r="Y40" s="344"/>
      <c r="Z40" s="166">
        <v>3</v>
      </c>
      <c r="AA40" s="168"/>
      <c r="AB40" s="160"/>
      <c r="AC40" s="160"/>
      <c r="AD40" s="160"/>
      <c r="AE40" s="342"/>
      <c r="AF40" s="166"/>
      <c r="AG40" s="160"/>
      <c r="AH40" s="160"/>
      <c r="AI40" s="160"/>
      <c r="AJ40" s="160"/>
      <c r="AK40" s="342"/>
      <c r="AL40" s="166"/>
      <c r="AM40" s="160"/>
      <c r="AN40" s="160"/>
      <c r="AO40" s="160"/>
      <c r="AP40" s="160"/>
      <c r="AQ40" s="160"/>
      <c r="AR40" s="342"/>
      <c r="AS40" s="166"/>
      <c r="AT40" s="168"/>
      <c r="AU40" s="168"/>
      <c r="AV40" s="168"/>
      <c r="AW40" s="168"/>
      <c r="AX40" s="168"/>
      <c r="AY40" s="166"/>
      <c r="AZ40" s="168"/>
      <c r="BA40" s="168"/>
      <c r="BB40" s="168"/>
      <c r="BC40" s="169"/>
      <c r="BD40" s="308" t="s">
        <v>221</v>
      </c>
      <c r="BE40" s="49"/>
      <c r="BF40" s="62"/>
      <c r="BG40" s="49" t="s">
        <v>95</v>
      </c>
      <c r="BH40" s="62">
        <v>6</v>
      </c>
      <c r="BI40" s="49"/>
      <c r="BJ40" s="63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</row>
    <row r="41" spans="1:151" s="5" customFormat="1" ht="24.95" customHeight="1" x14ac:dyDescent="0.2">
      <c r="A41" s="161" t="s">
        <v>55</v>
      </c>
      <c r="B41" s="281" t="s">
        <v>96</v>
      </c>
      <c r="C41" s="162">
        <v>2</v>
      </c>
      <c r="D41" s="163"/>
      <c r="E41" s="164">
        <f t="shared" ref="E41:E60" si="4">SUM(G41:N41)</f>
        <v>125</v>
      </c>
      <c r="F41" s="165">
        <f t="shared" ref="F41:F60" si="5">SUM(G41:L41)</f>
        <v>75</v>
      </c>
      <c r="G41" s="156">
        <f>P41+U41+AA41++AG41+AM41+AT41</f>
        <v>30</v>
      </c>
      <c r="H41" s="156">
        <f>Q41+V41+AB41+AH41+AN41</f>
        <v>45</v>
      </c>
      <c r="I41" s="156"/>
      <c r="J41" s="156"/>
      <c r="K41" s="156"/>
      <c r="L41" s="345"/>
      <c r="M41" s="330">
        <v>12.5</v>
      </c>
      <c r="N41" s="158">
        <v>37.5</v>
      </c>
      <c r="O41" s="166">
        <v>5</v>
      </c>
      <c r="P41" s="167">
        <v>30</v>
      </c>
      <c r="Q41" s="168">
        <v>15</v>
      </c>
      <c r="R41" s="168"/>
      <c r="S41" s="168"/>
      <c r="T41" s="166">
        <v>3.5</v>
      </c>
      <c r="U41" s="168"/>
      <c r="V41" s="168">
        <v>30</v>
      </c>
      <c r="W41" s="168"/>
      <c r="X41" s="168"/>
      <c r="Y41" s="344"/>
      <c r="Z41" s="166">
        <v>1.5</v>
      </c>
      <c r="AA41" s="168"/>
      <c r="AB41" s="160"/>
      <c r="AC41" s="160"/>
      <c r="AD41" s="160"/>
      <c r="AE41" s="342"/>
      <c r="AF41" s="166"/>
      <c r="AG41" s="160"/>
      <c r="AH41" s="160"/>
      <c r="AI41" s="160"/>
      <c r="AJ41" s="160"/>
      <c r="AK41" s="342"/>
      <c r="AL41" s="166"/>
      <c r="AM41" s="160"/>
      <c r="AN41" s="160"/>
      <c r="AO41" s="160"/>
      <c r="AP41" s="160"/>
      <c r="AQ41" s="160"/>
      <c r="AR41" s="342"/>
      <c r="AS41" s="166"/>
      <c r="AT41" s="168"/>
      <c r="AU41" s="168"/>
      <c r="AV41" s="168"/>
      <c r="AW41" s="168"/>
      <c r="AX41" s="168"/>
      <c r="AY41" s="166"/>
      <c r="AZ41" s="168"/>
      <c r="BA41" s="168"/>
      <c r="BB41" s="168"/>
      <c r="BC41" s="169"/>
      <c r="BD41" s="76" t="s">
        <v>57</v>
      </c>
      <c r="BE41" s="309" t="s">
        <v>54</v>
      </c>
      <c r="BF41" s="310">
        <v>5</v>
      </c>
      <c r="BG41" s="309"/>
      <c r="BH41" s="311"/>
      <c r="BI41" s="309"/>
      <c r="BJ41" s="63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</row>
    <row r="42" spans="1:151" s="5" customFormat="1" ht="24.95" customHeight="1" x14ac:dyDescent="0.2">
      <c r="A42" s="161" t="s">
        <v>58</v>
      </c>
      <c r="B42" s="282" t="s">
        <v>97</v>
      </c>
      <c r="C42" s="162"/>
      <c r="D42" s="163">
        <v>4</v>
      </c>
      <c r="E42" s="164">
        <f t="shared" si="4"/>
        <v>50</v>
      </c>
      <c r="F42" s="165">
        <f t="shared" si="5"/>
        <v>30</v>
      </c>
      <c r="G42" s="156">
        <f>P42+U42+AA42++AG42+AM42+AT42</f>
        <v>15</v>
      </c>
      <c r="H42" s="156"/>
      <c r="I42" s="156"/>
      <c r="J42" s="156">
        <v>15</v>
      </c>
      <c r="K42" s="156"/>
      <c r="L42" s="345"/>
      <c r="M42" s="157">
        <v>5</v>
      </c>
      <c r="N42" s="158">
        <v>15</v>
      </c>
      <c r="O42" s="166">
        <v>2</v>
      </c>
      <c r="P42" s="167"/>
      <c r="Q42" s="168"/>
      <c r="R42" s="168"/>
      <c r="S42" s="168"/>
      <c r="T42" s="166"/>
      <c r="U42" s="168"/>
      <c r="V42" s="168"/>
      <c r="W42" s="168"/>
      <c r="X42" s="168"/>
      <c r="Y42" s="344"/>
      <c r="Z42" s="166"/>
      <c r="AA42" s="168"/>
      <c r="AB42" s="160"/>
      <c r="AC42" s="160"/>
      <c r="AD42" s="160"/>
      <c r="AE42" s="342"/>
      <c r="AF42" s="166"/>
      <c r="AG42" s="160">
        <v>15</v>
      </c>
      <c r="AH42" s="160"/>
      <c r="AI42" s="160"/>
      <c r="AJ42" s="160">
        <v>15</v>
      </c>
      <c r="AK42" s="342"/>
      <c r="AL42" s="166">
        <v>2</v>
      </c>
      <c r="AM42" s="160"/>
      <c r="AN42" s="160"/>
      <c r="AO42" s="160"/>
      <c r="AP42" s="160"/>
      <c r="AQ42" s="160"/>
      <c r="AR42" s="342"/>
      <c r="AS42" s="166"/>
      <c r="AT42" s="168"/>
      <c r="AU42" s="168"/>
      <c r="AV42" s="168"/>
      <c r="AW42" s="168"/>
      <c r="AX42" s="168"/>
      <c r="AY42" s="166"/>
      <c r="AZ42" s="168"/>
      <c r="BA42" s="168"/>
      <c r="BB42" s="168"/>
      <c r="BC42" s="169"/>
      <c r="BD42" s="76" t="s">
        <v>76</v>
      </c>
      <c r="BE42" s="309" t="s">
        <v>54</v>
      </c>
      <c r="BF42" s="310">
        <v>2</v>
      </c>
      <c r="BG42" s="309"/>
      <c r="BH42" s="311"/>
      <c r="BI42" s="309"/>
      <c r="BJ42" s="63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</row>
    <row r="43" spans="1:151" s="5" customFormat="1" ht="24.95" customHeight="1" x14ac:dyDescent="0.2">
      <c r="A43" s="161" t="s">
        <v>61</v>
      </c>
      <c r="B43" s="282" t="s">
        <v>98</v>
      </c>
      <c r="C43" s="162"/>
      <c r="D43" s="163">
        <v>4</v>
      </c>
      <c r="E43" s="164">
        <f t="shared" si="4"/>
        <v>125</v>
      </c>
      <c r="F43" s="165">
        <f t="shared" si="5"/>
        <v>75</v>
      </c>
      <c r="G43" s="156">
        <v>15</v>
      </c>
      <c r="H43" s="156"/>
      <c r="I43" s="156">
        <v>60</v>
      </c>
      <c r="J43" s="156"/>
      <c r="K43" s="156"/>
      <c r="L43" s="345"/>
      <c r="M43" s="157">
        <v>10</v>
      </c>
      <c r="N43" s="158">
        <v>40</v>
      </c>
      <c r="O43" s="166">
        <v>5</v>
      </c>
      <c r="P43" s="167"/>
      <c r="Q43" s="168"/>
      <c r="R43" s="168"/>
      <c r="S43" s="168"/>
      <c r="T43" s="166"/>
      <c r="U43" s="168"/>
      <c r="V43" s="168"/>
      <c r="W43" s="168"/>
      <c r="X43" s="168"/>
      <c r="Y43" s="344"/>
      <c r="Z43" s="166"/>
      <c r="AA43" s="168">
        <v>15</v>
      </c>
      <c r="AB43" s="160"/>
      <c r="AC43" s="168">
        <v>30</v>
      </c>
      <c r="AD43" s="160"/>
      <c r="AE43" s="342"/>
      <c r="AF43" s="166">
        <v>3</v>
      </c>
      <c r="AG43" s="160"/>
      <c r="AH43" s="160"/>
      <c r="AI43" s="168">
        <v>30</v>
      </c>
      <c r="AJ43" s="160"/>
      <c r="AK43" s="342"/>
      <c r="AL43" s="166">
        <v>2</v>
      </c>
      <c r="AM43" s="160"/>
      <c r="AN43" s="160"/>
      <c r="AO43" s="160"/>
      <c r="AP43" s="160"/>
      <c r="AQ43" s="160"/>
      <c r="AR43" s="342"/>
      <c r="AS43" s="166"/>
      <c r="AT43" s="168"/>
      <c r="AU43" s="168"/>
      <c r="AV43" s="168"/>
      <c r="AW43" s="168"/>
      <c r="AX43" s="168"/>
      <c r="AY43" s="166"/>
      <c r="AZ43" s="168"/>
      <c r="BA43" s="168"/>
      <c r="BB43" s="168"/>
      <c r="BC43" s="169"/>
      <c r="BD43" s="76" t="s">
        <v>190</v>
      </c>
      <c r="BE43" s="309"/>
      <c r="BF43" s="310"/>
      <c r="BG43" s="312" t="s">
        <v>95</v>
      </c>
      <c r="BH43" s="311">
        <v>1.5</v>
      </c>
      <c r="BI43" s="309" t="s">
        <v>99</v>
      </c>
      <c r="BJ43" s="62">
        <v>3.5</v>
      </c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</row>
    <row r="44" spans="1:151" s="5" customFormat="1" ht="24.95" customHeight="1" x14ac:dyDescent="0.2">
      <c r="A44" s="161" t="s">
        <v>63</v>
      </c>
      <c r="B44" s="282" t="s">
        <v>100</v>
      </c>
      <c r="C44" s="162"/>
      <c r="D44" s="163">
        <v>5</v>
      </c>
      <c r="E44" s="164">
        <f t="shared" si="4"/>
        <v>75</v>
      </c>
      <c r="F44" s="165">
        <f t="shared" si="5"/>
        <v>45</v>
      </c>
      <c r="G44" s="156">
        <v>15</v>
      </c>
      <c r="H44" s="156"/>
      <c r="I44" s="156">
        <v>30</v>
      </c>
      <c r="J44" s="156"/>
      <c r="K44" s="156"/>
      <c r="L44" s="345"/>
      <c r="M44" s="157">
        <v>5</v>
      </c>
      <c r="N44" s="158">
        <v>25</v>
      </c>
      <c r="O44" s="166">
        <v>3</v>
      </c>
      <c r="P44" s="167"/>
      <c r="Q44" s="168"/>
      <c r="R44" s="168"/>
      <c r="S44" s="168"/>
      <c r="T44" s="166"/>
      <c r="U44" s="168"/>
      <c r="V44" s="168"/>
      <c r="W44" s="168"/>
      <c r="X44" s="168"/>
      <c r="Y44" s="344"/>
      <c r="Z44" s="166"/>
      <c r="AA44" s="168"/>
      <c r="AB44" s="160"/>
      <c r="AC44" s="160"/>
      <c r="AD44" s="160"/>
      <c r="AE44" s="342"/>
      <c r="AF44" s="166"/>
      <c r="AG44" s="160"/>
      <c r="AH44" s="160"/>
      <c r="AI44" s="160"/>
      <c r="AJ44" s="160"/>
      <c r="AK44" s="342"/>
      <c r="AL44" s="166"/>
      <c r="AM44" s="168">
        <v>15</v>
      </c>
      <c r="AN44" s="160"/>
      <c r="AO44" s="168">
        <v>30</v>
      </c>
      <c r="AP44" s="160"/>
      <c r="AQ44" s="160"/>
      <c r="AR44" s="342"/>
      <c r="AS44" s="166">
        <v>3</v>
      </c>
      <c r="AT44" s="168"/>
      <c r="AU44" s="168"/>
      <c r="AV44" s="168"/>
      <c r="AW44" s="168"/>
      <c r="AX44" s="168"/>
      <c r="AY44" s="166"/>
      <c r="AZ44" s="168"/>
      <c r="BA44" s="168"/>
      <c r="BB44" s="168"/>
      <c r="BC44" s="169"/>
      <c r="BD44" s="76" t="s">
        <v>190</v>
      </c>
      <c r="BE44" s="309"/>
      <c r="BF44" s="310"/>
      <c r="BG44" s="312" t="s">
        <v>95</v>
      </c>
      <c r="BH44" s="311">
        <v>1.5</v>
      </c>
      <c r="BI44" s="309" t="s">
        <v>99</v>
      </c>
      <c r="BJ44" s="62">
        <v>1.5</v>
      </c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</row>
    <row r="45" spans="1:151" s="5" customFormat="1" ht="24.95" customHeight="1" x14ac:dyDescent="0.2">
      <c r="A45" s="161" t="s">
        <v>65</v>
      </c>
      <c r="B45" s="282" t="s">
        <v>101</v>
      </c>
      <c r="C45" s="162">
        <v>3</v>
      </c>
      <c r="D45" s="163"/>
      <c r="E45" s="164">
        <f t="shared" si="4"/>
        <v>175</v>
      </c>
      <c r="F45" s="165">
        <f t="shared" si="5"/>
        <v>105</v>
      </c>
      <c r="G45" s="156">
        <f>P45+U45+AA45++AG45+AM45+AT45</f>
        <v>30</v>
      </c>
      <c r="H45" s="156"/>
      <c r="I45" s="156"/>
      <c r="J45" s="156">
        <v>75</v>
      </c>
      <c r="K45" s="156"/>
      <c r="L45" s="345"/>
      <c r="M45" s="157">
        <v>20</v>
      </c>
      <c r="N45" s="158">
        <v>50</v>
      </c>
      <c r="O45" s="166">
        <v>7</v>
      </c>
      <c r="P45" s="167"/>
      <c r="Q45" s="168"/>
      <c r="R45" s="168"/>
      <c r="S45" s="168"/>
      <c r="T45" s="166"/>
      <c r="U45" s="168">
        <v>30</v>
      </c>
      <c r="V45" s="168"/>
      <c r="W45" s="168"/>
      <c r="X45" s="168">
        <v>30</v>
      </c>
      <c r="Y45" s="344"/>
      <c r="Z45" s="166">
        <v>3.5</v>
      </c>
      <c r="AA45" s="168"/>
      <c r="AB45" s="160"/>
      <c r="AC45" s="160"/>
      <c r="AD45" s="160">
        <v>45</v>
      </c>
      <c r="AE45" s="342"/>
      <c r="AF45" s="166">
        <v>3.5</v>
      </c>
      <c r="AG45" s="160"/>
      <c r="AH45" s="160"/>
      <c r="AI45" s="160"/>
      <c r="AJ45" s="160"/>
      <c r="AK45" s="342"/>
      <c r="AL45" s="166"/>
      <c r="AM45" s="160"/>
      <c r="AN45" s="160"/>
      <c r="AO45" s="160"/>
      <c r="AP45" s="160"/>
      <c r="AQ45" s="160"/>
      <c r="AR45" s="342"/>
      <c r="AS45" s="166"/>
      <c r="AT45" s="168"/>
      <c r="AU45" s="168"/>
      <c r="AV45" s="168"/>
      <c r="AW45" s="168"/>
      <c r="AX45" s="168"/>
      <c r="AY45" s="166"/>
      <c r="AZ45" s="168"/>
      <c r="BA45" s="168"/>
      <c r="BB45" s="168"/>
      <c r="BC45" s="169"/>
      <c r="BD45" s="76" t="s">
        <v>57</v>
      </c>
      <c r="BE45" s="309" t="s">
        <v>54</v>
      </c>
      <c r="BF45" s="310">
        <v>7</v>
      </c>
      <c r="BG45" s="309"/>
      <c r="BH45" s="311"/>
      <c r="BI45" s="309"/>
      <c r="BJ45" s="63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</row>
    <row r="46" spans="1:151" s="5" customFormat="1" ht="24.95" customHeight="1" x14ac:dyDescent="0.2">
      <c r="A46" s="161" t="s">
        <v>67</v>
      </c>
      <c r="B46" s="281" t="s">
        <v>102</v>
      </c>
      <c r="C46" s="162">
        <v>4</v>
      </c>
      <c r="D46" s="163"/>
      <c r="E46" s="164">
        <f t="shared" si="4"/>
        <v>112.5</v>
      </c>
      <c r="F46" s="165">
        <f t="shared" si="5"/>
        <v>60</v>
      </c>
      <c r="G46" s="156">
        <v>15</v>
      </c>
      <c r="H46" s="156"/>
      <c r="I46" s="156"/>
      <c r="J46" s="156">
        <v>45</v>
      </c>
      <c r="K46" s="156"/>
      <c r="L46" s="345"/>
      <c r="M46" s="157">
        <v>10</v>
      </c>
      <c r="N46" s="367">
        <v>42.5</v>
      </c>
      <c r="O46" s="166">
        <v>4.5</v>
      </c>
      <c r="P46" s="167"/>
      <c r="Q46" s="168"/>
      <c r="R46" s="168"/>
      <c r="S46" s="168"/>
      <c r="T46" s="166"/>
      <c r="U46" s="168"/>
      <c r="V46" s="168"/>
      <c r="W46" s="168"/>
      <c r="X46" s="168"/>
      <c r="Y46" s="344"/>
      <c r="Z46" s="166"/>
      <c r="AA46" s="168"/>
      <c r="AB46" s="160"/>
      <c r="AC46" s="160"/>
      <c r="AD46" s="160"/>
      <c r="AE46" s="342"/>
      <c r="AF46" s="166"/>
      <c r="AG46" s="160">
        <v>15</v>
      </c>
      <c r="AH46" s="160"/>
      <c r="AI46" s="160"/>
      <c r="AJ46" s="160">
        <v>45</v>
      </c>
      <c r="AK46" s="342"/>
      <c r="AL46" s="166">
        <v>4.5</v>
      </c>
      <c r="AM46" s="160"/>
      <c r="AN46" s="160"/>
      <c r="AO46" s="160"/>
      <c r="AP46" s="160"/>
      <c r="AQ46" s="160"/>
      <c r="AR46" s="342"/>
      <c r="AS46" s="166"/>
      <c r="AT46" s="168"/>
      <c r="AU46" s="168"/>
      <c r="AV46" s="168"/>
      <c r="AW46" s="168"/>
      <c r="AX46" s="168"/>
      <c r="AY46" s="166"/>
      <c r="AZ46" s="168"/>
      <c r="BA46" s="168"/>
      <c r="BB46" s="168"/>
      <c r="BC46" s="169"/>
      <c r="BD46" s="76" t="s">
        <v>57</v>
      </c>
      <c r="BE46" s="309" t="s">
        <v>54</v>
      </c>
      <c r="BF46" s="310">
        <v>4.5</v>
      </c>
      <c r="BG46" s="309"/>
      <c r="BH46" s="311"/>
      <c r="BI46" s="309"/>
      <c r="BJ46" s="63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</row>
    <row r="47" spans="1:151" s="5" customFormat="1" ht="24.95" customHeight="1" x14ac:dyDescent="0.2">
      <c r="A47" s="161" t="s">
        <v>68</v>
      </c>
      <c r="B47" s="282" t="s">
        <v>197</v>
      </c>
      <c r="C47" s="162"/>
      <c r="D47" s="163">
        <v>4</v>
      </c>
      <c r="E47" s="164">
        <f t="shared" si="4"/>
        <v>75</v>
      </c>
      <c r="F47" s="165">
        <f t="shared" si="5"/>
        <v>45</v>
      </c>
      <c r="G47" s="156">
        <v>15</v>
      </c>
      <c r="H47" s="156"/>
      <c r="I47" s="156"/>
      <c r="J47" s="156">
        <f>S47+X47+AD47+AJ47+AP47+AW47</f>
        <v>30</v>
      </c>
      <c r="K47" s="156"/>
      <c r="L47" s="345"/>
      <c r="M47" s="157">
        <v>5</v>
      </c>
      <c r="N47" s="158">
        <v>25</v>
      </c>
      <c r="O47" s="166">
        <v>3</v>
      </c>
      <c r="P47" s="167"/>
      <c r="Q47" s="168"/>
      <c r="R47" s="168"/>
      <c r="S47" s="168"/>
      <c r="T47" s="166"/>
      <c r="U47" s="168"/>
      <c r="V47" s="168"/>
      <c r="W47" s="168"/>
      <c r="X47" s="168"/>
      <c r="Y47" s="344"/>
      <c r="Z47" s="166"/>
      <c r="AA47" s="168"/>
      <c r="AB47" s="160"/>
      <c r="AC47" s="160"/>
      <c r="AD47" s="160"/>
      <c r="AE47" s="342"/>
      <c r="AF47" s="166"/>
      <c r="AG47" s="160">
        <v>15</v>
      </c>
      <c r="AH47" s="160"/>
      <c r="AI47" s="160"/>
      <c r="AJ47" s="160">
        <v>30</v>
      </c>
      <c r="AK47" s="342"/>
      <c r="AL47" s="166">
        <v>3</v>
      </c>
      <c r="AM47" s="160"/>
      <c r="AN47" s="160"/>
      <c r="AO47" s="160"/>
      <c r="AP47" s="160"/>
      <c r="AQ47" s="160"/>
      <c r="AR47" s="342"/>
      <c r="AS47" s="166"/>
      <c r="AT47" s="168"/>
      <c r="AU47" s="168"/>
      <c r="AV47" s="168"/>
      <c r="AW47" s="168"/>
      <c r="AX47" s="168"/>
      <c r="AY47" s="166"/>
      <c r="AZ47" s="168"/>
      <c r="BA47" s="168"/>
      <c r="BB47" s="168"/>
      <c r="BC47" s="169"/>
      <c r="BD47" s="76" t="s">
        <v>57</v>
      </c>
      <c r="BE47" s="309" t="s">
        <v>54</v>
      </c>
      <c r="BF47" s="310">
        <v>3</v>
      </c>
      <c r="BG47" s="309"/>
      <c r="BH47" s="311"/>
      <c r="BI47" s="309"/>
      <c r="BJ47" s="63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</row>
    <row r="48" spans="1:151" s="5" customFormat="1" ht="24.95" customHeight="1" x14ac:dyDescent="0.2">
      <c r="A48" s="161" t="s">
        <v>70</v>
      </c>
      <c r="B48" s="282" t="s">
        <v>198</v>
      </c>
      <c r="C48" s="162"/>
      <c r="D48" s="163">
        <v>2</v>
      </c>
      <c r="E48" s="164">
        <f t="shared" si="4"/>
        <v>37.5</v>
      </c>
      <c r="F48" s="165">
        <f t="shared" si="5"/>
        <v>15</v>
      </c>
      <c r="G48" s="156">
        <v>15</v>
      </c>
      <c r="H48" s="156"/>
      <c r="I48" s="156"/>
      <c r="J48" s="156"/>
      <c r="K48" s="156"/>
      <c r="L48" s="345"/>
      <c r="M48" s="157">
        <v>5</v>
      </c>
      <c r="N48" s="158">
        <v>17.5</v>
      </c>
      <c r="O48" s="166">
        <v>1.5</v>
      </c>
      <c r="P48" s="167"/>
      <c r="Q48" s="168"/>
      <c r="R48" s="168"/>
      <c r="S48" s="168"/>
      <c r="T48" s="166"/>
      <c r="U48" s="260">
        <v>15</v>
      </c>
      <c r="V48" s="168"/>
      <c r="W48" s="168"/>
      <c r="X48" s="168"/>
      <c r="Y48" s="344"/>
      <c r="Z48" s="166">
        <v>1.5</v>
      </c>
      <c r="AA48" s="168"/>
      <c r="AB48" s="160"/>
      <c r="AC48" s="160"/>
      <c r="AD48" s="160"/>
      <c r="AE48" s="342"/>
      <c r="AF48" s="166"/>
      <c r="AG48" s="168"/>
      <c r="AH48" s="160"/>
      <c r="AI48" s="160"/>
      <c r="AJ48" s="160"/>
      <c r="AK48" s="342"/>
      <c r="AL48" s="166"/>
      <c r="AM48" s="260"/>
      <c r="AN48" s="160"/>
      <c r="AO48" s="160"/>
      <c r="AP48" s="160"/>
      <c r="AQ48" s="160"/>
      <c r="AR48" s="342"/>
      <c r="AS48" s="166"/>
      <c r="AT48" s="168"/>
      <c r="AU48" s="168"/>
      <c r="AV48" s="168"/>
      <c r="AW48" s="168"/>
      <c r="AX48" s="168"/>
      <c r="AY48" s="166"/>
      <c r="AZ48" s="168"/>
      <c r="BA48" s="168"/>
      <c r="BB48" s="168"/>
      <c r="BC48" s="169"/>
      <c r="BD48" s="76" t="s">
        <v>57</v>
      </c>
      <c r="BE48" s="309" t="s">
        <v>54</v>
      </c>
      <c r="BF48" s="310">
        <v>1.5</v>
      </c>
      <c r="BG48" s="309"/>
      <c r="BH48" s="311"/>
      <c r="BI48" s="309"/>
      <c r="BJ48" s="63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</row>
    <row r="49" spans="1:151" s="5" customFormat="1" ht="30.75" customHeight="1" x14ac:dyDescent="0.2">
      <c r="A49" s="161" t="s">
        <v>72</v>
      </c>
      <c r="B49" s="283" t="s">
        <v>103</v>
      </c>
      <c r="C49" s="162"/>
      <c r="D49" s="163">
        <v>6</v>
      </c>
      <c r="E49" s="164">
        <f t="shared" si="4"/>
        <v>50</v>
      </c>
      <c r="F49" s="165">
        <f t="shared" si="5"/>
        <v>30</v>
      </c>
      <c r="G49" s="168">
        <f>P49+U49+AA49++AG49+AM49+AT49</f>
        <v>15</v>
      </c>
      <c r="H49" s="168">
        <v>15</v>
      </c>
      <c r="I49" s="156"/>
      <c r="J49" s="156"/>
      <c r="K49" s="156"/>
      <c r="L49" s="345"/>
      <c r="M49" s="157">
        <v>5</v>
      </c>
      <c r="N49" s="158">
        <v>15</v>
      </c>
      <c r="O49" s="166">
        <v>2</v>
      </c>
      <c r="P49" s="167"/>
      <c r="Q49" s="168"/>
      <c r="R49" s="168"/>
      <c r="S49" s="168"/>
      <c r="T49" s="166"/>
      <c r="U49" s="168"/>
      <c r="V49" s="168"/>
      <c r="W49" s="168"/>
      <c r="X49" s="168"/>
      <c r="Y49" s="344"/>
      <c r="Z49" s="166"/>
      <c r="AA49" s="168"/>
      <c r="AB49" s="160"/>
      <c r="AC49" s="160"/>
      <c r="AD49" s="160"/>
      <c r="AE49" s="342"/>
      <c r="AF49" s="166"/>
      <c r="AG49" s="160"/>
      <c r="AH49" s="160"/>
      <c r="AI49" s="160"/>
      <c r="AJ49" s="160"/>
      <c r="AK49" s="342"/>
      <c r="AL49" s="166"/>
      <c r="AM49" s="160"/>
      <c r="AN49" s="160"/>
      <c r="AO49" s="160"/>
      <c r="AP49" s="160"/>
      <c r="AQ49" s="160"/>
      <c r="AR49" s="342"/>
      <c r="AS49" s="166"/>
      <c r="AT49" s="168">
        <v>15</v>
      </c>
      <c r="AU49" s="168">
        <v>15</v>
      </c>
      <c r="AV49" s="168"/>
      <c r="AW49" s="168"/>
      <c r="AX49" s="168"/>
      <c r="AY49" s="166">
        <v>2</v>
      </c>
      <c r="AZ49" s="168"/>
      <c r="BA49" s="168"/>
      <c r="BB49" s="168"/>
      <c r="BC49" s="169"/>
      <c r="BD49" s="76" t="s">
        <v>57</v>
      </c>
      <c r="BE49" s="309" t="s">
        <v>54</v>
      </c>
      <c r="BF49" s="310">
        <v>2</v>
      </c>
      <c r="BG49" s="312"/>
      <c r="BH49" s="311"/>
      <c r="BI49" s="312"/>
      <c r="BJ49" s="63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</row>
    <row r="50" spans="1:151" s="5" customFormat="1" ht="24.95" customHeight="1" x14ac:dyDescent="0.2">
      <c r="A50" s="161" t="s">
        <v>74</v>
      </c>
      <c r="B50" s="281" t="s">
        <v>188</v>
      </c>
      <c r="C50" s="162"/>
      <c r="D50" s="163">
        <v>5</v>
      </c>
      <c r="E50" s="164">
        <f t="shared" si="4"/>
        <v>37.5</v>
      </c>
      <c r="F50" s="165">
        <f t="shared" si="5"/>
        <v>30</v>
      </c>
      <c r="G50" s="156">
        <v>10</v>
      </c>
      <c r="H50" s="156"/>
      <c r="I50" s="156"/>
      <c r="J50" s="156">
        <v>20</v>
      </c>
      <c r="K50" s="156"/>
      <c r="L50" s="345"/>
      <c r="M50" s="157">
        <v>2.5</v>
      </c>
      <c r="N50" s="158">
        <v>5</v>
      </c>
      <c r="O50" s="166">
        <v>1.5</v>
      </c>
      <c r="P50" s="167"/>
      <c r="Q50" s="168"/>
      <c r="R50" s="168"/>
      <c r="S50" s="168"/>
      <c r="T50" s="166"/>
      <c r="U50" s="168"/>
      <c r="V50" s="168"/>
      <c r="W50" s="168"/>
      <c r="X50" s="168"/>
      <c r="Y50" s="344"/>
      <c r="Z50" s="166"/>
      <c r="AA50" s="168"/>
      <c r="AB50" s="160"/>
      <c r="AC50" s="160"/>
      <c r="AD50" s="160"/>
      <c r="AE50" s="342"/>
      <c r="AF50" s="166"/>
      <c r="AG50" s="160"/>
      <c r="AH50" s="160"/>
      <c r="AI50" s="160"/>
      <c r="AJ50" s="160"/>
      <c r="AK50" s="342"/>
      <c r="AL50" s="166"/>
      <c r="AM50" s="160">
        <v>10</v>
      </c>
      <c r="AN50" s="160"/>
      <c r="AO50" s="160"/>
      <c r="AP50" s="160">
        <v>20</v>
      </c>
      <c r="AQ50" s="160"/>
      <c r="AR50" s="342"/>
      <c r="AS50" s="166">
        <v>1.5</v>
      </c>
      <c r="AT50" s="168"/>
      <c r="AU50" s="168"/>
      <c r="AV50" s="168"/>
      <c r="AW50" s="168"/>
      <c r="AX50" s="168"/>
      <c r="AY50" s="166"/>
      <c r="AZ50" s="168"/>
      <c r="BA50" s="168"/>
      <c r="BB50" s="168"/>
      <c r="BC50" s="169"/>
      <c r="BD50" s="76" t="s">
        <v>104</v>
      </c>
      <c r="BE50" s="309" t="s">
        <v>54</v>
      </c>
      <c r="BF50" s="310">
        <v>1.5</v>
      </c>
      <c r="BG50" s="309"/>
      <c r="BH50" s="311"/>
      <c r="BI50" s="309"/>
      <c r="BJ50" s="63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</row>
    <row r="51" spans="1:151" s="5" customFormat="1" ht="24.95" customHeight="1" x14ac:dyDescent="0.2">
      <c r="A51" s="161" t="s">
        <v>77</v>
      </c>
      <c r="B51" s="282" t="s">
        <v>105</v>
      </c>
      <c r="C51" s="162"/>
      <c r="D51" s="163">
        <v>6</v>
      </c>
      <c r="E51" s="164">
        <f t="shared" si="4"/>
        <v>50</v>
      </c>
      <c r="F51" s="165">
        <f t="shared" si="5"/>
        <v>20</v>
      </c>
      <c r="G51" s="156"/>
      <c r="H51" s="156"/>
      <c r="I51" s="156"/>
      <c r="J51" s="156">
        <v>20</v>
      </c>
      <c r="K51" s="156"/>
      <c r="L51" s="345"/>
      <c r="M51" s="157">
        <v>5</v>
      </c>
      <c r="N51" s="158">
        <v>25</v>
      </c>
      <c r="O51" s="170">
        <v>2</v>
      </c>
      <c r="P51" s="167"/>
      <c r="Q51" s="168"/>
      <c r="R51" s="168"/>
      <c r="S51" s="168"/>
      <c r="T51" s="166"/>
      <c r="U51" s="168"/>
      <c r="V51" s="168"/>
      <c r="W51" s="168"/>
      <c r="X51" s="168"/>
      <c r="Y51" s="344"/>
      <c r="Z51" s="166"/>
      <c r="AA51" s="168"/>
      <c r="AB51" s="160"/>
      <c r="AC51" s="160"/>
      <c r="AD51" s="160"/>
      <c r="AE51" s="342"/>
      <c r="AF51" s="166"/>
      <c r="AG51" s="160"/>
      <c r="AH51" s="160"/>
      <c r="AI51" s="160"/>
      <c r="AJ51" s="160"/>
      <c r="AK51" s="342"/>
      <c r="AL51" s="166"/>
      <c r="AM51" s="160"/>
      <c r="AN51" s="160"/>
      <c r="AO51" s="160"/>
      <c r="AP51" s="160"/>
      <c r="AQ51" s="160"/>
      <c r="AR51" s="342"/>
      <c r="AS51" s="166"/>
      <c r="AT51" s="168"/>
      <c r="AU51" s="168"/>
      <c r="AV51" s="168"/>
      <c r="AW51" s="168">
        <v>20</v>
      </c>
      <c r="AX51" s="168"/>
      <c r="AY51" s="166">
        <v>2</v>
      </c>
      <c r="AZ51" s="168"/>
      <c r="BA51" s="168"/>
      <c r="BB51" s="168"/>
      <c r="BC51" s="169"/>
      <c r="BD51" s="76" t="s">
        <v>104</v>
      </c>
      <c r="BE51" s="309" t="s">
        <v>54</v>
      </c>
      <c r="BF51" s="310">
        <v>2</v>
      </c>
      <c r="BG51" s="309"/>
      <c r="BH51" s="311"/>
      <c r="BI51" s="309"/>
      <c r="BJ51" s="63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</row>
    <row r="52" spans="1:151" s="5" customFormat="1" ht="24.95" customHeight="1" x14ac:dyDescent="0.2">
      <c r="A52" s="161" t="s">
        <v>78</v>
      </c>
      <c r="B52" s="282" t="s">
        <v>106</v>
      </c>
      <c r="C52" s="162"/>
      <c r="D52" s="163">
        <v>2</v>
      </c>
      <c r="E52" s="164">
        <f t="shared" si="4"/>
        <v>75</v>
      </c>
      <c r="F52" s="165">
        <f t="shared" si="5"/>
        <v>45</v>
      </c>
      <c r="G52" s="156">
        <f>P52+U52+AA52++AG52+AM52+AT52</f>
        <v>15</v>
      </c>
      <c r="H52" s="156">
        <v>30</v>
      </c>
      <c r="I52" s="156"/>
      <c r="J52" s="156"/>
      <c r="K52" s="156"/>
      <c r="L52" s="345"/>
      <c r="M52" s="157">
        <v>10</v>
      </c>
      <c r="N52" s="158">
        <v>20</v>
      </c>
      <c r="O52" s="166">
        <v>3</v>
      </c>
      <c r="P52" s="167"/>
      <c r="Q52" s="168"/>
      <c r="R52" s="168"/>
      <c r="S52" s="168"/>
      <c r="T52" s="166"/>
      <c r="U52" s="168">
        <v>15</v>
      </c>
      <c r="V52" s="168">
        <v>30</v>
      </c>
      <c r="W52" s="168"/>
      <c r="X52" s="168"/>
      <c r="Y52" s="344"/>
      <c r="Z52" s="166">
        <v>3</v>
      </c>
      <c r="AA52" s="168"/>
      <c r="AB52" s="160"/>
      <c r="AC52" s="160"/>
      <c r="AD52" s="160"/>
      <c r="AE52" s="342"/>
      <c r="AF52" s="166"/>
      <c r="AG52" s="160"/>
      <c r="AH52" s="160"/>
      <c r="AI52" s="160"/>
      <c r="AJ52" s="160"/>
      <c r="AK52" s="342"/>
      <c r="AL52" s="166"/>
      <c r="AM52" s="160"/>
      <c r="AN52" s="160"/>
      <c r="AO52" s="160"/>
      <c r="AP52" s="160"/>
      <c r="AQ52" s="160"/>
      <c r="AR52" s="342"/>
      <c r="AS52" s="166"/>
      <c r="AT52" s="168"/>
      <c r="AU52" s="168"/>
      <c r="AV52" s="168"/>
      <c r="AW52" s="168"/>
      <c r="AX52" s="168"/>
      <c r="AY52" s="166"/>
      <c r="AZ52" s="168"/>
      <c r="BA52" s="168"/>
      <c r="BB52" s="168"/>
      <c r="BC52" s="169"/>
      <c r="BD52" s="76" t="s">
        <v>76</v>
      </c>
      <c r="BE52" s="309" t="s">
        <v>54</v>
      </c>
      <c r="BF52" s="310">
        <v>3</v>
      </c>
      <c r="BG52" s="309"/>
      <c r="BH52" s="311"/>
      <c r="BI52" s="309"/>
      <c r="BJ52" s="63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</row>
    <row r="53" spans="1:151" s="5" customFormat="1" ht="24.95" customHeight="1" x14ac:dyDescent="0.2">
      <c r="A53" s="161" t="s">
        <v>80</v>
      </c>
      <c r="B53" s="282" t="s">
        <v>107</v>
      </c>
      <c r="C53" s="162"/>
      <c r="D53" s="163">
        <v>2</v>
      </c>
      <c r="E53" s="164">
        <f t="shared" si="4"/>
        <v>25</v>
      </c>
      <c r="F53" s="165">
        <f t="shared" si="5"/>
        <v>15</v>
      </c>
      <c r="G53" s="156">
        <v>15</v>
      </c>
      <c r="H53" s="156"/>
      <c r="I53" s="156"/>
      <c r="J53" s="156"/>
      <c r="K53" s="156"/>
      <c r="L53" s="345"/>
      <c r="M53" s="157">
        <v>3</v>
      </c>
      <c r="N53" s="158">
        <v>7</v>
      </c>
      <c r="O53" s="166">
        <v>1</v>
      </c>
      <c r="P53" s="167"/>
      <c r="Q53" s="168"/>
      <c r="R53" s="168"/>
      <c r="S53" s="168"/>
      <c r="T53" s="166"/>
      <c r="U53" s="168">
        <v>15</v>
      </c>
      <c r="V53" s="168"/>
      <c r="W53" s="168"/>
      <c r="X53" s="168"/>
      <c r="Y53" s="344"/>
      <c r="Z53" s="166">
        <v>1</v>
      </c>
      <c r="AA53" s="168"/>
      <c r="AB53" s="160"/>
      <c r="AC53" s="160"/>
      <c r="AD53" s="160"/>
      <c r="AE53" s="342"/>
      <c r="AF53" s="166"/>
      <c r="AG53" s="160"/>
      <c r="AH53" s="160"/>
      <c r="AI53" s="160"/>
      <c r="AJ53" s="160"/>
      <c r="AK53" s="342"/>
      <c r="AL53" s="166"/>
      <c r="AM53" s="160"/>
      <c r="AN53" s="160"/>
      <c r="AO53" s="160"/>
      <c r="AP53" s="160"/>
      <c r="AQ53" s="160"/>
      <c r="AR53" s="342"/>
      <c r="AS53" s="166"/>
      <c r="AT53" s="168"/>
      <c r="AU53" s="168"/>
      <c r="AV53" s="168"/>
      <c r="AW53" s="168"/>
      <c r="AX53" s="168"/>
      <c r="AY53" s="166"/>
      <c r="AZ53" s="168"/>
      <c r="BA53" s="168"/>
      <c r="BB53" s="168"/>
      <c r="BC53" s="169"/>
      <c r="BD53" s="76" t="s">
        <v>57</v>
      </c>
      <c r="BE53" s="309" t="s">
        <v>54</v>
      </c>
      <c r="BF53" s="310">
        <v>1</v>
      </c>
      <c r="BG53" s="309"/>
      <c r="BH53" s="311"/>
      <c r="BI53" s="309"/>
      <c r="BJ53" s="63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</row>
    <row r="54" spans="1:151" s="5" customFormat="1" ht="24.95" customHeight="1" x14ac:dyDescent="0.2">
      <c r="A54" s="161" t="s">
        <v>83</v>
      </c>
      <c r="B54" s="282" t="s">
        <v>108</v>
      </c>
      <c r="C54" s="162"/>
      <c r="D54" s="163">
        <v>2</v>
      </c>
      <c r="E54" s="164">
        <f t="shared" si="4"/>
        <v>100</v>
      </c>
      <c r="F54" s="165">
        <f t="shared" si="5"/>
        <v>60</v>
      </c>
      <c r="G54" s="156">
        <f>P54+U54+AA54++AG54+AM54+AT54</f>
        <v>30</v>
      </c>
      <c r="H54" s="156"/>
      <c r="I54" s="156">
        <v>30</v>
      </c>
      <c r="J54" s="156"/>
      <c r="K54" s="156"/>
      <c r="L54" s="345"/>
      <c r="M54" s="157">
        <v>5</v>
      </c>
      <c r="N54" s="158">
        <v>35</v>
      </c>
      <c r="O54" s="166">
        <v>4</v>
      </c>
      <c r="P54" s="167"/>
      <c r="Q54" s="168"/>
      <c r="R54" s="168"/>
      <c r="S54" s="168"/>
      <c r="T54" s="166"/>
      <c r="U54" s="168">
        <v>30</v>
      </c>
      <c r="V54" s="168"/>
      <c r="W54" s="168">
        <v>30</v>
      </c>
      <c r="X54" s="168"/>
      <c r="Y54" s="344"/>
      <c r="Z54" s="166">
        <v>4</v>
      </c>
      <c r="AA54" s="168"/>
      <c r="AB54" s="160"/>
      <c r="AC54" s="160"/>
      <c r="AD54" s="160"/>
      <c r="AE54" s="342"/>
      <c r="AF54" s="166"/>
      <c r="AG54" s="160"/>
      <c r="AH54" s="160"/>
      <c r="AI54" s="160"/>
      <c r="AJ54" s="160"/>
      <c r="AK54" s="342"/>
      <c r="AL54" s="166"/>
      <c r="AM54" s="160"/>
      <c r="AN54" s="160"/>
      <c r="AO54" s="160"/>
      <c r="AP54" s="160"/>
      <c r="AQ54" s="160"/>
      <c r="AR54" s="342"/>
      <c r="AS54" s="166"/>
      <c r="AT54" s="168"/>
      <c r="AU54" s="168"/>
      <c r="AV54" s="168"/>
      <c r="AW54" s="168"/>
      <c r="AX54" s="168"/>
      <c r="AY54" s="166"/>
      <c r="AZ54" s="168"/>
      <c r="BA54" s="168"/>
      <c r="BB54" s="168"/>
      <c r="BC54" s="169"/>
      <c r="BD54" s="76" t="s">
        <v>190</v>
      </c>
      <c r="BE54" s="312"/>
      <c r="BF54" s="310"/>
      <c r="BG54" s="312" t="s">
        <v>95</v>
      </c>
      <c r="BH54" s="310">
        <v>3</v>
      </c>
      <c r="BI54" s="309" t="s">
        <v>99</v>
      </c>
      <c r="BJ54" s="63">
        <v>1</v>
      </c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</row>
    <row r="55" spans="1:151" s="5" customFormat="1" ht="24.95" customHeight="1" x14ac:dyDescent="0.2">
      <c r="A55" s="161" t="s">
        <v>85</v>
      </c>
      <c r="B55" s="281" t="s">
        <v>109</v>
      </c>
      <c r="C55" s="162"/>
      <c r="D55" s="163">
        <v>1</v>
      </c>
      <c r="E55" s="164">
        <f t="shared" si="4"/>
        <v>12.5</v>
      </c>
      <c r="F55" s="165">
        <f t="shared" si="5"/>
        <v>10</v>
      </c>
      <c r="G55" s="156"/>
      <c r="H55" s="156"/>
      <c r="I55" s="156"/>
      <c r="J55" s="156">
        <v>10</v>
      </c>
      <c r="K55" s="156"/>
      <c r="L55" s="345"/>
      <c r="M55" s="157">
        <v>1</v>
      </c>
      <c r="N55" s="158">
        <v>1.5</v>
      </c>
      <c r="O55" s="166">
        <v>0.5</v>
      </c>
      <c r="P55" s="167"/>
      <c r="Q55" s="168"/>
      <c r="R55" s="168"/>
      <c r="S55" s="168">
        <v>10</v>
      </c>
      <c r="T55" s="166">
        <v>0.5</v>
      </c>
      <c r="U55" s="168"/>
      <c r="V55" s="168"/>
      <c r="W55" s="168"/>
      <c r="X55" s="168"/>
      <c r="Y55" s="344"/>
      <c r="Z55" s="166"/>
      <c r="AA55" s="168"/>
      <c r="AB55" s="160"/>
      <c r="AC55" s="160"/>
      <c r="AD55" s="160"/>
      <c r="AE55" s="342"/>
      <c r="AF55" s="166"/>
      <c r="AG55" s="160"/>
      <c r="AH55" s="160"/>
      <c r="AI55" s="160"/>
      <c r="AJ55" s="160"/>
      <c r="AK55" s="342"/>
      <c r="AL55" s="166"/>
      <c r="AM55" s="160"/>
      <c r="AN55" s="160"/>
      <c r="AO55" s="160"/>
      <c r="AP55" s="160"/>
      <c r="AQ55" s="160"/>
      <c r="AR55" s="342"/>
      <c r="AS55" s="166"/>
      <c r="AT55" s="168"/>
      <c r="AU55" s="168"/>
      <c r="AV55" s="168"/>
      <c r="AW55" s="168"/>
      <c r="AX55" s="168"/>
      <c r="AY55" s="166"/>
      <c r="AZ55" s="168"/>
      <c r="BA55" s="168"/>
      <c r="BB55" s="168"/>
      <c r="BC55" s="169"/>
      <c r="BD55" s="76" t="s">
        <v>57</v>
      </c>
      <c r="BE55" s="312" t="s">
        <v>54</v>
      </c>
      <c r="BF55" s="313">
        <v>0.5</v>
      </c>
      <c r="BG55" s="309"/>
      <c r="BH55" s="311"/>
      <c r="BI55" s="309"/>
      <c r="BJ55" s="63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</row>
    <row r="56" spans="1:151" s="5" customFormat="1" ht="24.95" customHeight="1" x14ac:dyDescent="0.2">
      <c r="A56" s="161" t="s">
        <v>87</v>
      </c>
      <c r="B56" s="281" t="s">
        <v>110</v>
      </c>
      <c r="C56" s="162"/>
      <c r="D56" s="163">
        <v>1</v>
      </c>
      <c r="E56" s="164">
        <f t="shared" si="4"/>
        <v>25</v>
      </c>
      <c r="F56" s="165">
        <f t="shared" si="5"/>
        <v>15</v>
      </c>
      <c r="G56" s="156">
        <f>P56+U56+AA56++AG56+AM56+AT56</f>
        <v>15</v>
      </c>
      <c r="H56" s="156"/>
      <c r="I56" s="156"/>
      <c r="J56" s="156"/>
      <c r="K56" s="156"/>
      <c r="L56" s="345"/>
      <c r="M56" s="157">
        <v>5</v>
      </c>
      <c r="N56" s="158">
        <v>5</v>
      </c>
      <c r="O56" s="170">
        <f>T56+Z56+AF56+AL56+AS56+AY56</f>
        <v>1</v>
      </c>
      <c r="P56" s="167">
        <v>15</v>
      </c>
      <c r="Q56" s="168"/>
      <c r="R56" s="168"/>
      <c r="S56" s="168"/>
      <c r="T56" s="166">
        <v>1</v>
      </c>
      <c r="U56" s="168"/>
      <c r="V56" s="168"/>
      <c r="W56" s="168"/>
      <c r="X56" s="168"/>
      <c r="Y56" s="344"/>
      <c r="Z56" s="166"/>
      <c r="AA56" s="168"/>
      <c r="AB56" s="160"/>
      <c r="AC56" s="160"/>
      <c r="AD56" s="160"/>
      <c r="AE56" s="342"/>
      <c r="AF56" s="166"/>
      <c r="AG56" s="160"/>
      <c r="AH56" s="160"/>
      <c r="AI56" s="160"/>
      <c r="AJ56" s="160"/>
      <c r="AK56" s="342"/>
      <c r="AL56" s="166"/>
      <c r="AM56" s="160"/>
      <c r="AN56" s="160"/>
      <c r="AO56" s="160"/>
      <c r="AP56" s="160"/>
      <c r="AQ56" s="160"/>
      <c r="AR56" s="342"/>
      <c r="AS56" s="166"/>
      <c r="AT56" s="168"/>
      <c r="AU56" s="168"/>
      <c r="AV56" s="168"/>
      <c r="AW56" s="168"/>
      <c r="AX56" s="168"/>
      <c r="AY56" s="166"/>
      <c r="AZ56" s="168"/>
      <c r="BA56" s="168"/>
      <c r="BB56" s="168"/>
      <c r="BC56" s="169"/>
      <c r="BD56" s="76" t="s">
        <v>57</v>
      </c>
      <c r="BE56" s="312"/>
      <c r="BF56" s="313"/>
      <c r="BG56" s="312" t="s">
        <v>95</v>
      </c>
      <c r="BH56" s="313">
        <v>1</v>
      </c>
      <c r="BI56" s="309"/>
      <c r="BJ56" s="63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</row>
    <row r="57" spans="1:151" s="5" customFormat="1" ht="24.95" customHeight="1" x14ac:dyDescent="0.2">
      <c r="A57" s="161" t="s">
        <v>89</v>
      </c>
      <c r="B57" s="282" t="s">
        <v>200</v>
      </c>
      <c r="C57" s="162"/>
      <c r="D57" s="163">
        <v>2</v>
      </c>
      <c r="E57" s="164">
        <f t="shared" si="4"/>
        <v>50</v>
      </c>
      <c r="F57" s="165">
        <f t="shared" si="5"/>
        <v>30</v>
      </c>
      <c r="G57" s="156">
        <v>30</v>
      </c>
      <c r="H57" s="156"/>
      <c r="I57" s="156"/>
      <c r="J57" s="156"/>
      <c r="K57" s="156"/>
      <c r="L57" s="345"/>
      <c r="M57" s="157">
        <v>2</v>
      </c>
      <c r="N57" s="158">
        <v>18</v>
      </c>
      <c r="O57" s="166">
        <v>2</v>
      </c>
      <c r="P57" s="167"/>
      <c r="Q57" s="168"/>
      <c r="R57" s="168"/>
      <c r="S57" s="168"/>
      <c r="T57" s="166"/>
      <c r="U57" s="168">
        <v>30</v>
      </c>
      <c r="V57" s="168"/>
      <c r="W57" s="168"/>
      <c r="X57" s="168"/>
      <c r="Y57" s="344"/>
      <c r="Z57" s="166">
        <v>2</v>
      </c>
      <c r="AA57" s="168"/>
      <c r="AB57" s="160"/>
      <c r="AC57" s="160"/>
      <c r="AD57" s="160"/>
      <c r="AE57" s="342"/>
      <c r="AF57" s="166"/>
      <c r="AG57" s="160"/>
      <c r="AH57" s="160"/>
      <c r="AI57" s="160"/>
      <c r="AJ57" s="160"/>
      <c r="AK57" s="342"/>
      <c r="AL57" s="166"/>
      <c r="AM57" s="160"/>
      <c r="AN57" s="160"/>
      <c r="AO57" s="160"/>
      <c r="AP57" s="160"/>
      <c r="AQ57" s="160"/>
      <c r="AR57" s="342"/>
      <c r="AS57" s="166"/>
      <c r="AT57" s="168"/>
      <c r="AU57" s="168"/>
      <c r="AV57" s="168"/>
      <c r="AW57" s="168"/>
      <c r="AX57" s="168"/>
      <c r="AY57" s="166"/>
      <c r="AZ57" s="168"/>
      <c r="BA57" s="168"/>
      <c r="BB57" s="168"/>
      <c r="BC57" s="169"/>
      <c r="BD57" s="76" t="s">
        <v>57</v>
      </c>
      <c r="BE57" s="309"/>
      <c r="BF57" s="313"/>
      <c r="BG57" s="314"/>
      <c r="BH57" s="311"/>
      <c r="BI57" s="314" t="s">
        <v>99</v>
      </c>
      <c r="BJ57" s="63">
        <v>2</v>
      </c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</row>
    <row r="58" spans="1:151" s="5" customFormat="1" ht="24.95" customHeight="1" x14ac:dyDescent="0.2">
      <c r="A58" s="161" t="s">
        <v>113</v>
      </c>
      <c r="B58" s="282" t="s">
        <v>111</v>
      </c>
      <c r="C58" s="162"/>
      <c r="D58" s="163">
        <v>4</v>
      </c>
      <c r="E58" s="164">
        <f t="shared" si="4"/>
        <v>75</v>
      </c>
      <c r="F58" s="165">
        <f t="shared" si="5"/>
        <v>45</v>
      </c>
      <c r="G58" s="156">
        <v>15</v>
      </c>
      <c r="H58" s="156"/>
      <c r="I58" s="156">
        <v>30</v>
      </c>
      <c r="J58" s="156"/>
      <c r="K58" s="156"/>
      <c r="L58" s="345"/>
      <c r="M58" s="157">
        <v>5</v>
      </c>
      <c r="N58" s="158">
        <v>25</v>
      </c>
      <c r="O58" s="170">
        <v>3</v>
      </c>
      <c r="P58" s="167"/>
      <c r="Q58" s="168"/>
      <c r="R58" s="168"/>
      <c r="S58" s="168"/>
      <c r="T58" s="166"/>
      <c r="U58" s="168"/>
      <c r="V58" s="168"/>
      <c r="W58" s="168"/>
      <c r="X58" s="168"/>
      <c r="Y58" s="344"/>
      <c r="Z58" s="166"/>
      <c r="AA58" s="168"/>
      <c r="AB58" s="160"/>
      <c r="AC58" s="160"/>
      <c r="AD58" s="160"/>
      <c r="AE58" s="342"/>
      <c r="AF58" s="166"/>
      <c r="AG58" s="160">
        <v>15</v>
      </c>
      <c r="AH58" s="160"/>
      <c r="AI58" s="160">
        <v>30</v>
      </c>
      <c r="AJ58" s="160"/>
      <c r="AK58" s="342"/>
      <c r="AL58" s="166">
        <v>3</v>
      </c>
      <c r="AM58" s="160"/>
      <c r="AN58" s="160"/>
      <c r="AO58" s="160"/>
      <c r="AP58" s="160"/>
      <c r="AQ58" s="160"/>
      <c r="AR58" s="342"/>
      <c r="AS58" s="166"/>
      <c r="AT58" s="168"/>
      <c r="AU58" s="168"/>
      <c r="AV58" s="168"/>
      <c r="AW58" s="168"/>
      <c r="AX58" s="168"/>
      <c r="AY58" s="166"/>
      <c r="AZ58" s="168"/>
      <c r="BA58" s="168"/>
      <c r="BB58" s="168"/>
      <c r="BC58" s="169"/>
      <c r="BD58" s="77" t="s">
        <v>112</v>
      </c>
      <c r="BE58" s="312"/>
      <c r="BF58" s="310"/>
      <c r="BG58" s="312" t="s">
        <v>95</v>
      </c>
      <c r="BH58" s="310">
        <v>3</v>
      </c>
      <c r="BI58" s="315"/>
      <c r="BJ58" s="63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</row>
    <row r="59" spans="1:151" s="5" customFormat="1" ht="24.95" customHeight="1" x14ac:dyDescent="0.2">
      <c r="A59" s="161" t="s">
        <v>187</v>
      </c>
      <c r="B59" s="284" t="s">
        <v>114</v>
      </c>
      <c r="C59" s="162"/>
      <c r="D59" s="163">
        <v>1</v>
      </c>
      <c r="E59" s="164">
        <f t="shared" si="4"/>
        <v>50</v>
      </c>
      <c r="F59" s="165">
        <f t="shared" si="5"/>
        <v>30</v>
      </c>
      <c r="G59" s="276"/>
      <c r="H59" s="276"/>
      <c r="I59" s="276">
        <v>30</v>
      </c>
      <c r="J59" s="276"/>
      <c r="K59" s="276"/>
      <c r="L59" s="345"/>
      <c r="M59" s="157">
        <v>10</v>
      </c>
      <c r="N59" s="158">
        <v>10</v>
      </c>
      <c r="O59" s="170">
        <v>2</v>
      </c>
      <c r="P59" s="167"/>
      <c r="Q59" s="277"/>
      <c r="R59" s="277">
        <v>30</v>
      </c>
      <c r="S59" s="277"/>
      <c r="T59" s="166">
        <v>2</v>
      </c>
      <c r="U59" s="277"/>
      <c r="V59" s="277"/>
      <c r="W59" s="277"/>
      <c r="X59" s="277"/>
      <c r="Y59" s="344"/>
      <c r="Z59" s="166"/>
      <c r="AA59" s="277"/>
      <c r="AB59" s="275"/>
      <c r="AC59" s="275"/>
      <c r="AD59" s="275"/>
      <c r="AE59" s="342"/>
      <c r="AF59" s="166"/>
      <c r="AG59" s="275"/>
      <c r="AH59" s="275"/>
      <c r="AI59" s="275"/>
      <c r="AJ59" s="275"/>
      <c r="AK59" s="342"/>
      <c r="AL59" s="166"/>
      <c r="AM59" s="275"/>
      <c r="AN59" s="275"/>
      <c r="AO59" s="275"/>
      <c r="AP59" s="275"/>
      <c r="AQ59" s="275"/>
      <c r="AR59" s="342"/>
      <c r="AS59" s="166"/>
      <c r="AT59" s="277"/>
      <c r="AU59" s="277"/>
      <c r="AV59" s="277"/>
      <c r="AW59" s="277"/>
      <c r="AX59" s="277"/>
      <c r="AY59" s="166"/>
      <c r="AZ59" s="277"/>
      <c r="BA59" s="277"/>
      <c r="BB59" s="277"/>
      <c r="BC59" s="169"/>
      <c r="BD59" s="266" t="s">
        <v>115</v>
      </c>
      <c r="BE59" s="316" t="s">
        <v>54</v>
      </c>
      <c r="BF59" s="317">
        <v>2</v>
      </c>
      <c r="BG59" s="315"/>
      <c r="BH59" s="311"/>
      <c r="BI59" s="315"/>
      <c r="BJ59" s="63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</row>
    <row r="60" spans="1:151" s="5" customFormat="1" ht="24.95" customHeight="1" thickBot="1" x14ac:dyDescent="0.25">
      <c r="A60" s="161">
        <v>21</v>
      </c>
      <c r="B60" s="284" t="s">
        <v>235</v>
      </c>
      <c r="C60" s="162"/>
      <c r="D60" s="163">
        <v>1</v>
      </c>
      <c r="E60" s="164">
        <f t="shared" si="4"/>
        <v>25</v>
      </c>
      <c r="F60" s="165">
        <f t="shared" si="5"/>
        <v>15</v>
      </c>
      <c r="G60" s="156"/>
      <c r="H60" s="156"/>
      <c r="I60" s="156"/>
      <c r="J60" s="156">
        <v>15</v>
      </c>
      <c r="K60" s="156"/>
      <c r="L60" s="345"/>
      <c r="M60" s="157">
        <v>2</v>
      </c>
      <c r="N60" s="158">
        <v>8</v>
      </c>
      <c r="O60" s="166">
        <v>1</v>
      </c>
      <c r="P60" s="167"/>
      <c r="Q60" s="168"/>
      <c r="R60" s="168"/>
      <c r="S60" s="168">
        <v>15</v>
      </c>
      <c r="T60" s="166">
        <v>1</v>
      </c>
      <c r="U60" s="168"/>
      <c r="V60" s="168"/>
      <c r="W60" s="168"/>
      <c r="X60" s="168"/>
      <c r="Y60" s="344"/>
      <c r="Z60" s="166"/>
      <c r="AA60" s="168"/>
      <c r="AB60" s="160"/>
      <c r="AC60" s="160"/>
      <c r="AD60" s="160"/>
      <c r="AE60" s="342"/>
      <c r="AF60" s="166"/>
      <c r="AG60" s="160"/>
      <c r="AH60" s="160"/>
      <c r="AI60" s="160"/>
      <c r="AJ60" s="160"/>
      <c r="AK60" s="342"/>
      <c r="AL60" s="166"/>
      <c r="AM60" s="160"/>
      <c r="AN60" s="160"/>
      <c r="AO60" s="160"/>
      <c r="AP60" s="160"/>
      <c r="AQ60" s="160"/>
      <c r="AR60" s="342"/>
      <c r="AS60" s="166"/>
      <c r="AT60" s="168"/>
      <c r="AU60" s="168"/>
      <c r="AV60" s="168"/>
      <c r="AW60" s="168"/>
      <c r="AX60" s="168"/>
      <c r="AY60" s="166"/>
      <c r="AZ60" s="168"/>
      <c r="BA60" s="168"/>
      <c r="BB60" s="168"/>
      <c r="BC60" s="169"/>
      <c r="BD60" s="76" t="s">
        <v>57</v>
      </c>
      <c r="BE60" s="318" t="s">
        <v>54</v>
      </c>
      <c r="BF60" s="319">
        <v>1</v>
      </c>
      <c r="BG60" s="315"/>
      <c r="BH60" s="320"/>
      <c r="BI60" s="315"/>
      <c r="BJ60" s="290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</row>
    <row r="61" spans="1:151" s="25" customFormat="1" ht="20.100000000000001" customHeight="1" thickBot="1" x14ac:dyDescent="0.25">
      <c r="A61" s="382" t="s">
        <v>193</v>
      </c>
      <c r="B61" s="383"/>
      <c r="C61" s="174"/>
      <c r="D61" s="174"/>
      <c r="E61" s="369">
        <f>SUM(E40:E60)</f>
        <v>1500</v>
      </c>
      <c r="F61" s="174">
        <f t="shared" ref="F61:AX61" si="6">SUM(F40:F60)</f>
        <v>885</v>
      </c>
      <c r="G61" s="174">
        <f t="shared" si="6"/>
        <v>325</v>
      </c>
      <c r="H61" s="174">
        <f t="shared" si="6"/>
        <v>90</v>
      </c>
      <c r="I61" s="174">
        <f t="shared" si="6"/>
        <v>240</v>
      </c>
      <c r="J61" s="174">
        <f t="shared" si="6"/>
        <v>230</v>
      </c>
      <c r="K61" s="174">
        <f t="shared" si="6"/>
        <v>0</v>
      </c>
      <c r="L61" s="174">
        <f t="shared" si="6"/>
        <v>0</v>
      </c>
      <c r="M61" s="369">
        <f t="shared" si="6"/>
        <v>138</v>
      </c>
      <c r="N61" s="368">
        <f t="shared" si="6"/>
        <v>477</v>
      </c>
      <c r="O61" s="174">
        <f t="shared" si="6"/>
        <v>60</v>
      </c>
      <c r="P61" s="174">
        <f t="shared" si="6"/>
        <v>60</v>
      </c>
      <c r="Q61" s="174">
        <f t="shared" si="6"/>
        <v>15</v>
      </c>
      <c r="R61" s="174">
        <f t="shared" si="6"/>
        <v>60</v>
      </c>
      <c r="S61" s="174">
        <f t="shared" si="6"/>
        <v>25</v>
      </c>
      <c r="T61" s="174">
        <f t="shared" si="6"/>
        <v>11</v>
      </c>
      <c r="U61" s="174">
        <f t="shared" si="6"/>
        <v>150</v>
      </c>
      <c r="V61" s="174">
        <f t="shared" si="6"/>
        <v>60</v>
      </c>
      <c r="W61" s="174">
        <f t="shared" si="6"/>
        <v>60</v>
      </c>
      <c r="X61" s="174">
        <f t="shared" si="6"/>
        <v>30</v>
      </c>
      <c r="Y61" s="174">
        <f t="shared" si="6"/>
        <v>0</v>
      </c>
      <c r="Z61" s="174">
        <f t="shared" si="6"/>
        <v>19.5</v>
      </c>
      <c r="AA61" s="174">
        <f t="shared" si="6"/>
        <v>15</v>
      </c>
      <c r="AB61" s="174">
        <f t="shared" si="6"/>
        <v>0</v>
      </c>
      <c r="AC61" s="174">
        <f t="shared" si="6"/>
        <v>30</v>
      </c>
      <c r="AD61" s="174">
        <f t="shared" si="6"/>
        <v>45</v>
      </c>
      <c r="AE61" s="174">
        <f t="shared" si="6"/>
        <v>0</v>
      </c>
      <c r="AF61" s="174">
        <f t="shared" si="6"/>
        <v>6.5</v>
      </c>
      <c r="AG61" s="174">
        <f t="shared" ref="AG61" si="7">SUM(AG40:AG60)</f>
        <v>60</v>
      </c>
      <c r="AH61" s="174">
        <f t="shared" ref="AH61" si="8">SUM(AH40:AH60)</f>
        <v>0</v>
      </c>
      <c r="AI61" s="174">
        <f t="shared" ref="AI61" si="9">SUM(AI40:AI60)</f>
        <v>60</v>
      </c>
      <c r="AJ61" s="174">
        <f t="shared" ref="AJ61:AK61" si="10">SUM(AJ40:AJ60)</f>
        <v>90</v>
      </c>
      <c r="AK61" s="174">
        <f t="shared" si="10"/>
        <v>0</v>
      </c>
      <c r="AL61" s="174">
        <f t="shared" ref="AL61" si="11">SUM(AL40:AL60)</f>
        <v>14.5</v>
      </c>
      <c r="AM61" s="174">
        <f t="shared" ref="AM61" si="12">SUM(AM40:AM60)</f>
        <v>25</v>
      </c>
      <c r="AN61" s="174">
        <f t="shared" si="6"/>
        <v>0</v>
      </c>
      <c r="AO61" s="174">
        <f t="shared" si="6"/>
        <v>30</v>
      </c>
      <c r="AP61" s="174">
        <f t="shared" si="6"/>
        <v>20</v>
      </c>
      <c r="AQ61" s="174">
        <f t="shared" si="6"/>
        <v>0</v>
      </c>
      <c r="AR61" s="174">
        <f t="shared" si="6"/>
        <v>0</v>
      </c>
      <c r="AS61" s="174">
        <f t="shared" si="6"/>
        <v>4.5</v>
      </c>
      <c r="AT61" s="174">
        <f t="shared" si="6"/>
        <v>15</v>
      </c>
      <c r="AU61" s="174">
        <f t="shared" si="6"/>
        <v>15</v>
      </c>
      <c r="AV61" s="174">
        <f t="shared" si="6"/>
        <v>0</v>
      </c>
      <c r="AW61" s="174">
        <f t="shared" si="6"/>
        <v>20</v>
      </c>
      <c r="AX61" s="174">
        <f t="shared" si="6"/>
        <v>0</v>
      </c>
      <c r="AY61" s="174">
        <f t="shared" ref="AY61:BC61" si="13">SUM(AY40:AY56)</f>
        <v>4</v>
      </c>
      <c r="AZ61" s="174">
        <f t="shared" si="13"/>
        <v>0</v>
      </c>
      <c r="BA61" s="174">
        <f t="shared" si="13"/>
        <v>0</v>
      </c>
      <c r="BB61" s="174">
        <f t="shared" si="13"/>
        <v>0</v>
      </c>
      <c r="BC61" s="174">
        <f t="shared" si="13"/>
        <v>0</v>
      </c>
      <c r="BD61" s="72"/>
      <c r="BE61" s="51" t="s">
        <v>116</v>
      </c>
      <c r="BF61" s="292">
        <f>SUM(BF40:BF60)</f>
        <v>36</v>
      </c>
      <c r="BG61" s="293"/>
      <c r="BH61" s="294">
        <f>SUM(BH40:BH60)</f>
        <v>16</v>
      </c>
      <c r="BI61" s="293"/>
      <c r="BJ61" s="294">
        <f>SUM(BJ40:BJ60)</f>
        <v>8</v>
      </c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  <c r="ER61" s="66"/>
      <c r="ES61" s="66"/>
      <c r="ET61" s="66"/>
      <c r="EU61" s="66"/>
    </row>
    <row r="62" spans="1:151" s="27" customFormat="1" ht="20.100000000000001" customHeight="1" x14ac:dyDescent="0.25">
      <c r="A62" s="425" t="s">
        <v>194</v>
      </c>
      <c r="B62" s="426"/>
      <c r="C62" s="426"/>
      <c r="D62" s="426"/>
      <c r="E62" s="426"/>
      <c r="F62" s="426"/>
      <c r="G62" s="426"/>
      <c r="H62" s="426"/>
      <c r="I62" s="426"/>
      <c r="J62" s="426"/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426"/>
      <c r="V62" s="426"/>
      <c r="W62" s="426"/>
      <c r="X62" s="426"/>
      <c r="Y62" s="426"/>
      <c r="Z62" s="426"/>
      <c r="AA62" s="426"/>
      <c r="AB62" s="426"/>
      <c r="AC62" s="426"/>
      <c r="AD62" s="426"/>
      <c r="AE62" s="426"/>
      <c r="AF62" s="426"/>
      <c r="AG62" s="426"/>
      <c r="AH62" s="426"/>
      <c r="AI62" s="426"/>
      <c r="AJ62" s="426"/>
      <c r="AK62" s="426"/>
      <c r="AL62" s="426"/>
      <c r="AM62" s="426"/>
      <c r="AN62" s="426"/>
      <c r="AO62" s="426"/>
      <c r="AP62" s="426"/>
      <c r="AQ62" s="426"/>
      <c r="AR62" s="426"/>
      <c r="AS62" s="426"/>
      <c r="AT62" s="426"/>
      <c r="AU62" s="426"/>
      <c r="AV62" s="426"/>
      <c r="AW62" s="426"/>
      <c r="AX62" s="426"/>
      <c r="AY62" s="426"/>
      <c r="AZ62" s="426"/>
      <c r="BA62" s="426"/>
      <c r="BB62" s="426"/>
      <c r="BC62" s="427"/>
      <c r="BD62" s="73"/>
      <c r="BE62" s="116"/>
      <c r="BF62" s="116"/>
      <c r="BG62" s="116"/>
      <c r="BH62" s="117"/>
      <c r="BI62" s="116"/>
      <c r="BJ62" s="117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</row>
    <row r="63" spans="1:151" s="5" customFormat="1" ht="24.95" customHeight="1" x14ac:dyDescent="0.2">
      <c r="A63" s="175">
        <v>1</v>
      </c>
      <c r="B63" s="176" t="s">
        <v>117</v>
      </c>
      <c r="C63" s="177"/>
      <c r="D63" s="178"/>
      <c r="E63" s="179"/>
      <c r="F63" s="180"/>
      <c r="G63" s="180"/>
      <c r="H63" s="180"/>
      <c r="I63" s="180"/>
      <c r="J63" s="180"/>
      <c r="K63" s="180"/>
      <c r="L63" s="180"/>
      <c r="M63" s="180"/>
      <c r="N63" s="180"/>
      <c r="O63" s="166"/>
      <c r="P63" s="181"/>
      <c r="Q63" s="180"/>
      <c r="R63" s="180"/>
      <c r="S63" s="180"/>
      <c r="T63" s="166"/>
      <c r="U63" s="180"/>
      <c r="V63" s="180"/>
      <c r="W63" s="180"/>
      <c r="X63" s="180"/>
      <c r="Y63" s="180"/>
      <c r="Z63" s="166"/>
      <c r="AA63" s="180"/>
      <c r="AB63" s="180"/>
      <c r="AC63" s="180"/>
      <c r="AD63" s="180"/>
      <c r="AE63" s="180"/>
      <c r="AF63" s="166"/>
      <c r="AG63" s="180"/>
      <c r="AH63" s="180"/>
      <c r="AI63" s="180"/>
      <c r="AJ63" s="180"/>
      <c r="AK63" s="180"/>
      <c r="AL63" s="166"/>
      <c r="AM63" s="180"/>
      <c r="AN63" s="180"/>
      <c r="AO63" s="180"/>
      <c r="AP63" s="180"/>
      <c r="AQ63" s="180"/>
      <c r="AR63" s="180"/>
      <c r="AS63" s="166"/>
      <c r="AT63" s="180"/>
      <c r="AU63" s="180"/>
      <c r="AV63" s="180"/>
      <c r="AW63" s="180"/>
      <c r="AX63" s="180"/>
      <c r="AY63" s="166"/>
      <c r="AZ63" s="182"/>
      <c r="BA63" s="182"/>
      <c r="BB63" s="182"/>
      <c r="BC63" s="183"/>
      <c r="BD63" s="34"/>
      <c r="BE63" s="312"/>
      <c r="BF63" s="310"/>
      <c r="BG63" s="309"/>
      <c r="BH63" s="311"/>
      <c r="BI63" s="309"/>
      <c r="BJ63" s="31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</row>
    <row r="64" spans="1:151" s="5" customFormat="1" ht="24.95" customHeight="1" x14ac:dyDescent="0.2">
      <c r="A64" s="184" t="s">
        <v>118</v>
      </c>
      <c r="B64" s="280" t="s">
        <v>201</v>
      </c>
      <c r="C64" s="185"/>
      <c r="D64" s="406">
        <v>6</v>
      </c>
      <c r="E64" s="400">
        <f>SUM(G64:N65)</f>
        <v>75</v>
      </c>
      <c r="F64" s="394">
        <v>45</v>
      </c>
      <c r="G64" s="386">
        <v>15</v>
      </c>
      <c r="H64" s="156"/>
      <c r="I64" s="156"/>
      <c r="J64" s="386">
        <v>30</v>
      </c>
      <c r="K64" s="156"/>
      <c r="L64" s="345"/>
      <c r="M64" s="468">
        <v>5</v>
      </c>
      <c r="N64" s="466">
        <v>25</v>
      </c>
      <c r="O64" s="390">
        <v>3</v>
      </c>
      <c r="P64" s="186"/>
      <c r="Q64" s="156"/>
      <c r="R64" s="156"/>
      <c r="S64" s="156"/>
      <c r="T64" s="166"/>
      <c r="U64" s="156"/>
      <c r="V64" s="156"/>
      <c r="W64" s="156"/>
      <c r="X64" s="156"/>
      <c r="Y64" s="345"/>
      <c r="Z64" s="166"/>
      <c r="AA64" s="156"/>
      <c r="AB64" s="156"/>
      <c r="AC64" s="156"/>
      <c r="AD64" s="156"/>
      <c r="AE64" s="345"/>
      <c r="AF64" s="166"/>
      <c r="AG64" s="156"/>
      <c r="AH64" s="156"/>
      <c r="AI64" s="156"/>
      <c r="AJ64" s="156"/>
      <c r="AK64" s="345"/>
      <c r="AL64" s="166"/>
      <c r="AM64" s="156"/>
      <c r="AN64" s="156"/>
      <c r="AO64" s="156"/>
      <c r="AP64" s="156"/>
      <c r="AQ64" s="156"/>
      <c r="AR64" s="345"/>
      <c r="AS64" s="166"/>
      <c r="AT64" s="386">
        <v>15</v>
      </c>
      <c r="AU64" s="156"/>
      <c r="AV64" s="187"/>
      <c r="AW64" s="386">
        <v>30</v>
      </c>
      <c r="AX64" s="156"/>
      <c r="AY64" s="390">
        <v>3</v>
      </c>
      <c r="AZ64" s="182"/>
      <c r="BA64" s="182"/>
      <c r="BB64" s="182"/>
      <c r="BC64" s="183"/>
      <c r="BD64" s="392" t="s">
        <v>57</v>
      </c>
      <c r="BE64" s="384" t="s">
        <v>54</v>
      </c>
      <c r="BF64" s="380">
        <v>3</v>
      </c>
      <c r="BG64" s="309"/>
      <c r="BH64" s="311"/>
      <c r="BI64" s="309"/>
      <c r="BJ64" s="31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</row>
    <row r="65" spans="1:151" s="50" customFormat="1" ht="24.95" customHeight="1" x14ac:dyDescent="0.2">
      <c r="A65" s="188" t="s">
        <v>119</v>
      </c>
      <c r="B65" s="286" t="s">
        <v>202</v>
      </c>
      <c r="C65" s="189"/>
      <c r="D65" s="407"/>
      <c r="E65" s="401"/>
      <c r="F65" s="395"/>
      <c r="G65" s="387"/>
      <c r="H65" s="156"/>
      <c r="I65" s="156"/>
      <c r="J65" s="387"/>
      <c r="K65" s="156"/>
      <c r="L65" s="345"/>
      <c r="M65" s="469"/>
      <c r="N65" s="467"/>
      <c r="O65" s="391"/>
      <c r="P65" s="190"/>
      <c r="Q65" s="191"/>
      <c r="R65" s="191"/>
      <c r="S65" s="191"/>
      <c r="T65" s="192"/>
      <c r="U65" s="191"/>
      <c r="V65" s="191"/>
      <c r="W65" s="191"/>
      <c r="X65" s="191"/>
      <c r="Y65" s="191"/>
      <c r="Z65" s="192"/>
      <c r="AA65" s="191"/>
      <c r="AB65" s="191"/>
      <c r="AC65" s="191"/>
      <c r="AD65" s="191"/>
      <c r="AE65" s="191"/>
      <c r="AF65" s="192"/>
      <c r="AG65" s="156"/>
      <c r="AH65" s="191"/>
      <c r="AI65" s="156"/>
      <c r="AJ65" s="156"/>
      <c r="AK65" s="345"/>
      <c r="AL65" s="166"/>
      <c r="AM65" s="191"/>
      <c r="AN65" s="191"/>
      <c r="AO65" s="191"/>
      <c r="AP65" s="191"/>
      <c r="AQ65" s="191"/>
      <c r="AR65" s="191"/>
      <c r="AS65" s="192"/>
      <c r="AT65" s="387"/>
      <c r="AU65" s="191"/>
      <c r="AV65" s="193"/>
      <c r="AW65" s="387"/>
      <c r="AX65" s="156"/>
      <c r="AY65" s="391"/>
      <c r="AZ65" s="194"/>
      <c r="BA65" s="194"/>
      <c r="BB65" s="194"/>
      <c r="BC65" s="195"/>
      <c r="BD65" s="393"/>
      <c r="BE65" s="385"/>
      <c r="BF65" s="381"/>
      <c r="BG65" s="322"/>
      <c r="BH65" s="323"/>
      <c r="BI65" s="322"/>
      <c r="BJ65" s="323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</row>
    <row r="66" spans="1:151" s="5" customFormat="1" ht="24.95" customHeight="1" x14ac:dyDescent="0.2">
      <c r="A66" s="175">
        <v>2</v>
      </c>
      <c r="B66" s="285" t="s">
        <v>120</v>
      </c>
      <c r="C66" s="177"/>
      <c r="D66" s="178"/>
      <c r="E66" s="179"/>
      <c r="F66" s="180"/>
      <c r="G66" s="180"/>
      <c r="H66" s="180"/>
      <c r="I66" s="180"/>
      <c r="J66" s="180"/>
      <c r="K66" s="180"/>
      <c r="L66" s="180"/>
      <c r="M66" s="180"/>
      <c r="N66" s="180"/>
      <c r="O66" s="166"/>
      <c r="P66" s="181"/>
      <c r="Q66" s="180"/>
      <c r="R66" s="180"/>
      <c r="S66" s="180"/>
      <c r="T66" s="166"/>
      <c r="U66" s="180"/>
      <c r="V66" s="180"/>
      <c r="W66" s="180"/>
      <c r="X66" s="180"/>
      <c r="Y66" s="180"/>
      <c r="Z66" s="166"/>
      <c r="AA66" s="180"/>
      <c r="AB66" s="180"/>
      <c r="AC66" s="180"/>
      <c r="AD66" s="180"/>
      <c r="AE66" s="180"/>
      <c r="AF66" s="166"/>
      <c r="AG66" s="180"/>
      <c r="AH66" s="180"/>
      <c r="AI66" s="180"/>
      <c r="AJ66" s="180"/>
      <c r="AK66" s="180"/>
      <c r="AL66" s="166"/>
      <c r="AM66" s="180"/>
      <c r="AN66" s="180"/>
      <c r="AO66" s="180"/>
      <c r="AP66" s="180"/>
      <c r="AQ66" s="180"/>
      <c r="AR66" s="180"/>
      <c r="AS66" s="166"/>
      <c r="AT66" s="180"/>
      <c r="AU66" s="180"/>
      <c r="AV66" s="180"/>
      <c r="AW66" s="180"/>
      <c r="AX66" s="180"/>
      <c r="AY66" s="166"/>
      <c r="AZ66" s="182"/>
      <c r="BA66" s="182"/>
      <c r="BB66" s="182"/>
      <c r="BC66" s="183"/>
      <c r="BD66" s="34"/>
      <c r="BE66" s="312"/>
      <c r="BF66" s="310"/>
      <c r="BG66" s="309"/>
      <c r="BH66" s="311"/>
      <c r="BI66" s="309"/>
      <c r="BJ66" s="31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</row>
    <row r="67" spans="1:151" s="48" customFormat="1" ht="27.75" customHeight="1" x14ac:dyDescent="0.2">
      <c r="A67" s="184" t="s">
        <v>121</v>
      </c>
      <c r="B67" s="279" t="s">
        <v>122</v>
      </c>
      <c r="C67" s="185"/>
      <c r="D67" s="406">
        <v>6</v>
      </c>
      <c r="E67" s="400">
        <f>SUM(G67:N68)</f>
        <v>75</v>
      </c>
      <c r="F67" s="394">
        <v>45</v>
      </c>
      <c r="G67" s="386">
        <v>15</v>
      </c>
      <c r="H67" s="156"/>
      <c r="I67" s="156"/>
      <c r="J67" s="386">
        <v>30</v>
      </c>
      <c r="K67" s="156"/>
      <c r="L67" s="345"/>
      <c r="M67" s="468">
        <v>5</v>
      </c>
      <c r="N67" s="466">
        <v>25</v>
      </c>
      <c r="O67" s="390">
        <v>3</v>
      </c>
      <c r="P67" s="186"/>
      <c r="Q67" s="156"/>
      <c r="R67" s="156"/>
      <c r="S67" s="156"/>
      <c r="T67" s="166"/>
      <c r="U67" s="156"/>
      <c r="V67" s="156"/>
      <c r="W67" s="156"/>
      <c r="X67" s="156"/>
      <c r="Y67" s="345"/>
      <c r="Z67" s="166"/>
      <c r="AA67" s="156"/>
      <c r="AB67" s="156"/>
      <c r="AC67" s="156"/>
      <c r="AD67" s="156"/>
      <c r="AE67" s="345"/>
      <c r="AF67" s="166"/>
      <c r="AG67" s="156"/>
      <c r="AH67" s="156"/>
      <c r="AI67" s="156"/>
      <c r="AJ67" s="156"/>
      <c r="AK67" s="345"/>
      <c r="AL67" s="166"/>
      <c r="AM67" s="156"/>
      <c r="AN67" s="156"/>
      <c r="AO67" s="156"/>
      <c r="AP67" s="156"/>
      <c r="AQ67" s="156"/>
      <c r="AR67" s="345"/>
      <c r="AS67" s="166"/>
      <c r="AT67" s="386">
        <v>15</v>
      </c>
      <c r="AU67" s="156"/>
      <c r="AV67" s="187"/>
      <c r="AW67" s="386">
        <v>30</v>
      </c>
      <c r="AX67" s="156"/>
      <c r="AY67" s="390">
        <v>3</v>
      </c>
      <c r="AZ67" s="156"/>
      <c r="BA67" s="156"/>
      <c r="BB67" s="156"/>
      <c r="BC67" s="196"/>
      <c r="BD67" s="392" t="s">
        <v>76</v>
      </c>
      <c r="BE67" s="384" t="s">
        <v>54</v>
      </c>
      <c r="BF67" s="380">
        <v>3</v>
      </c>
      <c r="BG67" s="309"/>
      <c r="BH67" s="311"/>
      <c r="BI67" s="309"/>
      <c r="BJ67" s="311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</row>
    <row r="68" spans="1:151" s="48" customFormat="1" ht="24.95" customHeight="1" x14ac:dyDescent="0.2">
      <c r="A68" s="184" t="s">
        <v>123</v>
      </c>
      <c r="B68" s="279" t="s">
        <v>141</v>
      </c>
      <c r="C68" s="185"/>
      <c r="D68" s="407"/>
      <c r="E68" s="401"/>
      <c r="F68" s="395"/>
      <c r="G68" s="387"/>
      <c r="H68" s="156"/>
      <c r="I68" s="156"/>
      <c r="J68" s="387"/>
      <c r="K68" s="156"/>
      <c r="L68" s="345"/>
      <c r="M68" s="469"/>
      <c r="N68" s="467"/>
      <c r="O68" s="391"/>
      <c r="P68" s="186"/>
      <c r="Q68" s="156"/>
      <c r="R68" s="156"/>
      <c r="S68" s="156"/>
      <c r="T68" s="166"/>
      <c r="U68" s="156"/>
      <c r="V68" s="156"/>
      <c r="W68" s="156"/>
      <c r="X68" s="156"/>
      <c r="Y68" s="345"/>
      <c r="Z68" s="166"/>
      <c r="AA68" s="156"/>
      <c r="AB68" s="156"/>
      <c r="AC68" s="156"/>
      <c r="AD68" s="156"/>
      <c r="AE68" s="345"/>
      <c r="AF68" s="166"/>
      <c r="AG68" s="156"/>
      <c r="AH68" s="156"/>
      <c r="AI68" s="156"/>
      <c r="AJ68" s="156"/>
      <c r="AK68" s="345"/>
      <c r="AL68" s="166"/>
      <c r="AM68" s="156"/>
      <c r="AN68" s="156"/>
      <c r="AO68" s="156"/>
      <c r="AP68" s="156"/>
      <c r="AQ68" s="156"/>
      <c r="AR68" s="345"/>
      <c r="AS68" s="166"/>
      <c r="AT68" s="387"/>
      <c r="AU68" s="156"/>
      <c r="AV68" s="197"/>
      <c r="AW68" s="387"/>
      <c r="AX68" s="156"/>
      <c r="AY68" s="391"/>
      <c r="AZ68" s="156"/>
      <c r="BA68" s="156"/>
      <c r="BB68" s="156"/>
      <c r="BC68" s="196"/>
      <c r="BD68" s="393"/>
      <c r="BE68" s="385"/>
      <c r="BF68" s="381"/>
      <c r="BG68" s="309"/>
      <c r="BH68" s="311"/>
      <c r="BI68" s="309"/>
      <c r="BJ68" s="311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</row>
    <row r="69" spans="1:151" s="48" customFormat="1" ht="24.95" customHeight="1" x14ac:dyDescent="0.2">
      <c r="A69" s="175">
        <v>3</v>
      </c>
      <c r="B69" s="176" t="s">
        <v>125</v>
      </c>
      <c r="C69" s="177"/>
      <c r="D69" s="178"/>
      <c r="E69" s="179" t="s">
        <v>126</v>
      </c>
      <c r="F69" s="180"/>
      <c r="G69" s="180"/>
      <c r="H69" s="180"/>
      <c r="I69" s="180"/>
      <c r="J69" s="180"/>
      <c r="K69" s="180"/>
      <c r="L69" s="180"/>
      <c r="M69" s="180"/>
      <c r="N69" s="180"/>
      <c r="O69" s="166"/>
      <c r="P69" s="181"/>
      <c r="Q69" s="180"/>
      <c r="R69" s="180"/>
      <c r="S69" s="180"/>
      <c r="T69" s="166"/>
      <c r="U69" s="180"/>
      <c r="V69" s="180"/>
      <c r="W69" s="180"/>
      <c r="X69" s="180"/>
      <c r="Y69" s="180"/>
      <c r="Z69" s="166"/>
      <c r="AA69" s="180"/>
      <c r="AB69" s="180"/>
      <c r="AC69" s="180"/>
      <c r="AD69" s="180"/>
      <c r="AE69" s="180"/>
      <c r="AF69" s="166"/>
      <c r="AG69" s="180"/>
      <c r="AH69" s="180"/>
      <c r="AI69" s="180"/>
      <c r="AJ69" s="180"/>
      <c r="AK69" s="180"/>
      <c r="AL69" s="166"/>
      <c r="AM69" s="180"/>
      <c r="AN69" s="180"/>
      <c r="AO69" s="180"/>
      <c r="AP69" s="180"/>
      <c r="AQ69" s="180"/>
      <c r="AR69" s="180"/>
      <c r="AS69" s="166"/>
      <c r="AT69" s="180"/>
      <c r="AU69" s="180"/>
      <c r="AV69" s="180"/>
      <c r="AW69" s="180"/>
      <c r="AX69" s="180"/>
      <c r="AY69" s="166"/>
      <c r="AZ69" s="198"/>
      <c r="BA69" s="198"/>
      <c r="BB69" s="198"/>
      <c r="BC69" s="199"/>
      <c r="BD69" s="34"/>
      <c r="BE69" s="312"/>
      <c r="BF69" s="310"/>
      <c r="BG69" s="309"/>
      <c r="BH69" s="311"/>
      <c r="BI69" s="309"/>
      <c r="BJ69" s="311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</row>
    <row r="70" spans="1:151" s="48" customFormat="1" ht="30" customHeight="1" x14ac:dyDescent="0.2">
      <c r="A70" s="184" t="s">
        <v>127</v>
      </c>
      <c r="B70" s="279" t="s">
        <v>128</v>
      </c>
      <c r="C70" s="185"/>
      <c r="D70" s="406">
        <v>6</v>
      </c>
      <c r="E70" s="400">
        <f>SUM(G70:N71)</f>
        <v>75</v>
      </c>
      <c r="F70" s="394">
        <v>45</v>
      </c>
      <c r="G70" s="386">
        <v>15</v>
      </c>
      <c r="H70" s="156"/>
      <c r="I70" s="156"/>
      <c r="J70" s="386">
        <v>30</v>
      </c>
      <c r="K70" s="156"/>
      <c r="L70" s="345"/>
      <c r="M70" s="468">
        <v>5</v>
      </c>
      <c r="N70" s="466">
        <v>25</v>
      </c>
      <c r="O70" s="390">
        <v>3</v>
      </c>
      <c r="P70" s="186"/>
      <c r="Q70" s="156"/>
      <c r="R70" s="156"/>
      <c r="S70" s="156"/>
      <c r="T70" s="166"/>
      <c r="U70" s="156"/>
      <c r="V70" s="156"/>
      <c r="W70" s="156"/>
      <c r="X70" s="156"/>
      <c r="Y70" s="345"/>
      <c r="Z70" s="166"/>
      <c r="AA70" s="156"/>
      <c r="AB70" s="156"/>
      <c r="AC70" s="156"/>
      <c r="AD70" s="156"/>
      <c r="AE70" s="345"/>
      <c r="AF70" s="166"/>
      <c r="AG70" s="156"/>
      <c r="AH70" s="156"/>
      <c r="AI70" s="156"/>
      <c r="AJ70" s="156"/>
      <c r="AK70" s="345"/>
      <c r="AL70" s="166"/>
      <c r="AM70" s="156"/>
      <c r="AN70" s="156"/>
      <c r="AO70" s="156"/>
      <c r="AP70" s="156"/>
      <c r="AQ70" s="156"/>
      <c r="AR70" s="345"/>
      <c r="AS70" s="166"/>
      <c r="AT70" s="386">
        <v>15</v>
      </c>
      <c r="AU70" s="156"/>
      <c r="AV70" s="187"/>
      <c r="AW70" s="386">
        <v>30</v>
      </c>
      <c r="AX70" s="156"/>
      <c r="AY70" s="390">
        <v>3</v>
      </c>
      <c r="AZ70" s="156"/>
      <c r="BA70" s="156"/>
      <c r="BB70" s="156"/>
      <c r="BC70" s="196"/>
      <c r="BD70" s="392" t="s">
        <v>57</v>
      </c>
      <c r="BE70" s="384" t="s">
        <v>54</v>
      </c>
      <c r="BF70" s="380">
        <v>3</v>
      </c>
      <c r="BG70" s="309"/>
      <c r="BH70" s="311"/>
      <c r="BI70" s="309"/>
      <c r="BJ70" s="311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</row>
    <row r="71" spans="1:151" s="48" customFormat="1" ht="24.95" customHeight="1" x14ac:dyDescent="0.2">
      <c r="A71" s="184" t="s">
        <v>129</v>
      </c>
      <c r="B71" s="280" t="s">
        <v>130</v>
      </c>
      <c r="C71" s="185"/>
      <c r="D71" s="407"/>
      <c r="E71" s="401"/>
      <c r="F71" s="395"/>
      <c r="G71" s="387"/>
      <c r="H71" s="156"/>
      <c r="I71" s="156"/>
      <c r="J71" s="387"/>
      <c r="K71" s="156"/>
      <c r="L71" s="345"/>
      <c r="M71" s="469"/>
      <c r="N71" s="467"/>
      <c r="O71" s="391"/>
      <c r="P71" s="186"/>
      <c r="Q71" s="156"/>
      <c r="R71" s="156"/>
      <c r="S71" s="156"/>
      <c r="T71" s="166"/>
      <c r="U71" s="156"/>
      <c r="V71" s="156"/>
      <c r="W71" s="156"/>
      <c r="X71" s="156"/>
      <c r="Y71" s="345"/>
      <c r="Z71" s="166"/>
      <c r="AA71" s="156"/>
      <c r="AB71" s="156"/>
      <c r="AC71" s="156"/>
      <c r="AD71" s="156"/>
      <c r="AE71" s="345"/>
      <c r="AF71" s="166"/>
      <c r="AG71" s="156"/>
      <c r="AH71" s="156"/>
      <c r="AI71" s="156"/>
      <c r="AJ71" s="156"/>
      <c r="AK71" s="345"/>
      <c r="AL71" s="166"/>
      <c r="AM71" s="156"/>
      <c r="AN71" s="156"/>
      <c r="AO71" s="156"/>
      <c r="AP71" s="156"/>
      <c r="AQ71" s="156"/>
      <c r="AR71" s="345"/>
      <c r="AS71" s="166"/>
      <c r="AT71" s="387"/>
      <c r="AU71" s="156"/>
      <c r="AV71" s="197"/>
      <c r="AW71" s="387"/>
      <c r="AX71" s="156"/>
      <c r="AY71" s="391"/>
      <c r="AZ71" s="156"/>
      <c r="BA71" s="156"/>
      <c r="BB71" s="156"/>
      <c r="BC71" s="196"/>
      <c r="BD71" s="393"/>
      <c r="BE71" s="385"/>
      <c r="BF71" s="381"/>
      <c r="BG71" s="309"/>
      <c r="BH71" s="311"/>
      <c r="BI71" s="309"/>
      <c r="BJ71" s="311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</row>
    <row r="72" spans="1:151" s="5" customFormat="1" ht="24.95" customHeight="1" x14ac:dyDescent="0.2">
      <c r="A72" s="175">
        <v>4</v>
      </c>
      <c r="B72" s="176" t="s">
        <v>131</v>
      </c>
      <c r="C72" s="177"/>
      <c r="D72" s="178"/>
      <c r="E72" s="179"/>
      <c r="F72" s="180"/>
      <c r="G72" s="180"/>
      <c r="H72" s="180"/>
      <c r="I72" s="180"/>
      <c r="J72" s="180"/>
      <c r="K72" s="180"/>
      <c r="L72" s="180"/>
      <c r="M72" s="180"/>
      <c r="N72" s="180"/>
      <c r="O72" s="166"/>
      <c r="P72" s="181"/>
      <c r="Q72" s="180"/>
      <c r="R72" s="180"/>
      <c r="S72" s="180"/>
      <c r="T72" s="166"/>
      <c r="U72" s="180"/>
      <c r="V72" s="180"/>
      <c r="W72" s="180"/>
      <c r="X72" s="180"/>
      <c r="Y72" s="180"/>
      <c r="Z72" s="166"/>
      <c r="AA72" s="180"/>
      <c r="AB72" s="180"/>
      <c r="AC72" s="180"/>
      <c r="AD72" s="180"/>
      <c r="AE72" s="180"/>
      <c r="AF72" s="166"/>
      <c r="AG72" s="180"/>
      <c r="AH72" s="180"/>
      <c r="AI72" s="180"/>
      <c r="AJ72" s="180"/>
      <c r="AK72" s="180"/>
      <c r="AL72" s="166"/>
      <c r="AM72" s="180"/>
      <c r="AN72" s="180"/>
      <c r="AO72" s="180"/>
      <c r="AP72" s="180"/>
      <c r="AQ72" s="180"/>
      <c r="AR72" s="180"/>
      <c r="AS72" s="166"/>
      <c r="AT72" s="180"/>
      <c r="AU72" s="180"/>
      <c r="AV72" s="180"/>
      <c r="AW72" s="180"/>
      <c r="AX72" s="180"/>
      <c r="AY72" s="166"/>
      <c r="AZ72" s="182"/>
      <c r="BA72" s="182"/>
      <c r="BB72" s="182"/>
      <c r="BC72" s="183"/>
      <c r="BD72" s="34"/>
      <c r="BE72" s="312"/>
      <c r="BF72" s="310"/>
      <c r="BG72" s="309"/>
      <c r="BH72" s="311"/>
      <c r="BI72" s="309"/>
      <c r="BJ72" s="31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</row>
    <row r="73" spans="1:151" s="48" customFormat="1" ht="24.95" customHeight="1" x14ac:dyDescent="0.2">
      <c r="A73" s="184" t="s">
        <v>132</v>
      </c>
      <c r="B73" s="280" t="s">
        <v>199</v>
      </c>
      <c r="C73" s="185"/>
      <c r="D73" s="406">
        <v>6</v>
      </c>
      <c r="E73" s="400">
        <f>SUM(G73:N74)</f>
        <v>75</v>
      </c>
      <c r="F73" s="394">
        <v>45</v>
      </c>
      <c r="G73" s="386">
        <v>15</v>
      </c>
      <c r="H73" s="156"/>
      <c r="I73" s="156"/>
      <c r="J73" s="386">
        <v>30</v>
      </c>
      <c r="K73" s="156"/>
      <c r="L73" s="345"/>
      <c r="M73" s="468">
        <v>5</v>
      </c>
      <c r="N73" s="466">
        <v>25</v>
      </c>
      <c r="O73" s="390">
        <v>3</v>
      </c>
      <c r="P73" s="186"/>
      <c r="Q73" s="156"/>
      <c r="R73" s="156"/>
      <c r="S73" s="156"/>
      <c r="T73" s="166"/>
      <c r="U73" s="156"/>
      <c r="V73" s="156"/>
      <c r="W73" s="156"/>
      <c r="X73" s="156"/>
      <c r="Y73" s="345"/>
      <c r="Z73" s="166"/>
      <c r="AA73" s="156"/>
      <c r="AB73" s="156"/>
      <c r="AC73" s="156"/>
      <c r="AD73" s="156"/>
      <c r="AE73" s="345"/>
      <c r="AF73" s="166"/>
      <c r="AG73" s="156"/>
      <c r="AH73" s="156"/>
      <c r="AI73" s="156"/>
      <c r="AJ73" s="156"/>
      <c r="AK73" s="345"/>
      <c r="AL73" s="166"/>
      <c r="AM73" s="156"/>
      <c r="AN73" s="156"/>
      <c r="AO73" s="156"/>
      <c r="AP73" s="156"/>
      <c r="AQ73" s="156"/>
      <c r="AR73" s="345"/>
      <c r="AS73" s="166"/>
      <c r="AT73" s="386">
        <v>15</v>
      </c>
      <c r="AU73" s="156"/>
      <c r="AV73" s="187"/>
      <c r="AW73" s="386">
        <v>30</v>
      </c>
      <c r="AX73" s="156"/>
      <c r="AY73" s="390">
        <v>3</v>
      </c>
      <c r="AZ73" s="156"/>
      <c r="BA73" s="156"/>
      <c r="BB73" s="156"/>
      <c r="BC73" s="196"/>
      <c r="BD73" s="392" t="s">
        <v>104</v>
      </c>
      <c r="BE73" s="402" t="s">
        <v>54</v>
      </c>
      <c r="BF73" s="454">
        <v>3</v>
      </c>
      <c r="BG73" s="309"/>
      <c r="BH73" s="311"/>
      <c r="BI73" s="309"/>
      <c r="BJ73" s="311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</row>
    <row r="74" spans="1:151" s="48" customFormat="1" ht="24.95" customHeight="1" x14ac:dyDescent="0.2">
      <c r="A74" s="184" t="s">
        <v>133</v>
      </c>
      <c r="B74" s="280" t="s">
        <v>134</v>
      </c>
      <c r="C74" s="185"/>
      <c r="D74" s="407"/>
      <c r="E74" s="401"/>
      <c r="F74" s="395"/>
      <c r="G74" s="387"/>
      <c r="H74" s="156"/>
      <c r="I74" s="156"/>
      <c r="J74" s="387"/>
      <c r="K74" s="156"/>
      <c r="L74" s="345"/>
      <c r="M74" s="469"/>
      <c r="N74" s="467"/>
      <c r="O74" s="391"/>
      <c r="P74" s="186"/>
      <c r="Q74" s="156"/>
      <c r="R74" s="156"/>
      <c r="S74" s="156"/>
      <c r="T74" s="166"/>
      <c r="U74" s="156"/>
      <c r="V74" s="156"/>
      <c r="W74" s="156"/>
      <c r="X74" s="156"/>
      <c r="Y74" s="345"/>
      <c r="Z74" s="166"/>
      <c r="AA74" s="156"/>
      <c r="AB74" s="156"/>
      <c r="AC74" s="156"/>
      <c r="AD74" s="156"/>
      <c r="AE74" s="345"/>
      <c r="AF74" s="166"/>
      <c r="AG74" s="156"/>
      <c r="AH74" s="156"/>
      <c r="AI74" s="156"/>
      <c r="AJ74" s="156"/>
      <c r="AK74" s="345"/>
      <c r="AL74" s="166"/>
      <c r="AM74" s="156"/>
      <c r="AN74" s="156"/>
      <c r="AO74" s="156"/>
      <c r="AP74" s="156"/>
      <c r="AQ74" s="156"/>
      <c r="AR74" s="345"/>
      <c r="AS74" s="166"/>
      <c r="AT74" s="387"/>
      <c r="AU74" s="156"/>
      <c r="AV74" s="197"/>
      <c r="AW74" s="387"/>
      <c r="AX74" s="156"/>
      <c r="AY74" s="391"/>
      <c r="AZ74" s="156"/>
      <c r="BA74" s="156"/>
      <c r="BB74" s="156"/>
      <c r="BC74" s="196"/>
      <c r="BD74" s="393"/>
      <c r="BE74" s="402"/>
      <c r="BF74" s="455"/>
      <c r="BG74" s="309"/>
      <c r="BH74" s="311"/>
      <c r="BI74" s="309"/>
      <c r="BJ74" s="311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</row>
    <row r="75" spans="1:151" s="25" customFormat="1" ht="24.95" customHeight="1" x14ac:dyDescent="0.2">
      <c r="A75" s="175">
        <v>5</v>
      </c>
      <c r="B75" s="176" t="s">
        <v>117</v>
      </c>
      <c r="C75" s="204"/>
      <c r="D75" s="178"/>
      <c r="E75" s="179"/>
      <c r="F75" s="180"/>
      <c r="G75" s="180"/>
      <c r="H75" s="180"/>
      <c r="I75" s="180"/>
      <c r="J75" s="180"/>
      <c r="K75" s="180"/>
      <c r="L75" s="180"/>
      <c r="M75" s="180"/>
      <c r="N75" s="180"/>
      <c r="O75" s="166"/>
      <c r="P75" s="205"/>
      <c r="Q75" s="177"/>
      <c r="R75" s="177"/>
      <c r="S75" s="177"/>
      <c r="T75" s="166"/>
      <c r="U75" s="177"/>
      <c r="V75" s="177"/>
      <c r="W75" s="177"/>
      <c r="X75" s="177"/>
      <c r="Y75" s="177"/>
      <c r="Z75" s="166"/>
      <c r="AA75" s="177"/>
      <c r="AB75" s="177"/>
      <c r="AC75" s="177"/>
      <c r="AD75" s="177"/>
      <c r="AE75" s="177"/>
      <c r="AF75" s="166"/>
      <c r="AG75" s="177"/>
      <c r="AH75" s="177"/>
      <c r="AI75" s="177"/>
      <c r="AJ75" s="177"/>
      <c r="AK75" s="177"/>
      <c r="AL75" s="166"/>
      <c r="AM75" s="180"/>
      <c r="AN75" s="177"/>
      <c r="AO75" s="177"/>
      <c r="AP75" s="180"/>
      <c r="AQ75" s="177"/>
      <c r="AR75" s="177"/>
      <c r="AS75" s="166"/>
      <c r="AT75" s="180"/>
      <c r="AU75" s="180"/>
      <c r="AV75" s="180"/>
      <c r="AW75" s="180"/>
      <c r="AX75" s="177"/>
      <c r="AY75" s="166"/>
      <c r="AZ75" s="162"/>
      <c r="BA75" s="162"/>
      <c r="BB75" s="162"/>
      <c r="BC75" s="169"/>
      <c r="BD75" s="76"/>
      <c r="BE75" s="309"/>
      <c r="BF75" s="310"/>
      <c r="BG75" s="309"/>
      <c r="BH75" s="311"/>
      <c r="BI75" s="309"/>
      <c r="BJ75" s="31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</row>
    <row r="76" spans="1:151" s="25" customFormat="1" ht="24.95" customHeight="1" x14ac:dyDescent="0.2">
      <c r="A76" s="161" t="s">
        <v>143</v>
      </c>
      <c r="B76" s="280" t="s">
        <v>136</v>
      </c>
      <c r="C76" s="206"/>
      <c r="D76" s="398">
        <v>5</v>
      </c>
      <c r="E76" s="400">
        <f>SUM(G76:N77)</f>
        <v>75</v>
      </c>
      <c r="F76" s="394">
        <v>45</v>
      </c>
      <c r="G76" s="386">
        <v>15</v>
      </c>
      <c r="H76" s="156"/>
      <c r="I76" s="386">
        <v>30</v>
      </c>
      <c r="J76" s="156"/>
      <c r="K76" s="156"/>
      <c r="L76" s="345"/>
      <c r="M76" s="468">
        <v>5</v>
      </c>
      <c r="N76" s="466">
        <v>25</v>
      </c>
      <c r="O76" s="390">
        <v>3</v>
      </c>
      <c r="P76" s="207"/>
      <c r="Q76" s="162"/>
      <c r="R76" s="162"/>
      <c r="S76" s="162"/>
      <c r="T76" s="166"/>
      <c r="U76" s="162"/>
      <c r="V76" s="162"/>
      <c r="W76" s="162"/>
      <c r="X76" s="162"/>
      <c r="Y76" s="162"/>
      <c r="Z76" s="166"/>
      <c r="AA76" s="162"/>
      <c r="AB76" s="208"/>
      <c r="AC76" s="208"/>
      <c r="AD76" s="208"/>
      <c r="AE76" s="208"/>
      <c r="AF76" s="166"/>
      <c r="AG76" s="208"/>
      <c r="AH76" s="208"/>
      <c r="AI76" s="208"/>
      <c r="AJ76" s="208"/>
      <c r="AK76" s="208"/>
      <c r="AL76" s="166"/>
      <c r="AM76" s="396">
        <v>15</v>
      </c>
      <c r="AN76" s="208"/>
      <c r="AO76" s="403">
        <v>30</v>
      </c>
      <c r="AP76" s="160"/>
      <c r="AQ76" s="208"/>
      <c r="AR76" s="334"/>
      <c r="AS76" s="390">
        <v>3</v>
      </c>
      <c r="AT76" s="168"/>
      <c r="AU76" s="168"/>
      <c r="AV76" s="168"/>
      <c r="AW76" s="168"/>
      <c r="AX76" s="162"/>
      <c r="AY76" s="166"/>
      <c r="AZ76" s="162"/>
      <c r="BA76" s="162"/>
      <c r="BB76" s="162"/>
      <c r="BC76" s="169"/>
      <c r="BD76" s="392" t="s">
        <v>76</v>
      </c>
      <c r="BE76" s="402" t="s">
        <v>54</v>
      </c>
      <c r="BF76" s="380">
        <v>1</v>
      </c>
      <c r="BG76" s="380" t="s">
        <v>95</v>
      </c>
      <c r="BH76" s="380">
        <v>2</v>
      </c>
      <c r="BI76" s="309"/>
      <c r="BJ76" s="31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</row>
    <row r="77" spans="1:151" s="25" customFormat="1" ht="24.95" customHeight="1" x14ac:dyDescent="0.2">
      <c r="A77" s="161" t="s">
        <v>144</v>
      </c>
      <c r="B77" s="280" t="s">
        <v>211</v>
      </c>
      <c r="C77" s="206"/>
      <c r="D77" s="399"/>
      <c r="E77" s="401"/>
      <c r="F77" s="395"/>
      <c r="G77" s="387"/>
      <c r="H77" s="156"/>
      <c r="I77" s="387"/>
      <c r="J77" s="156"/>
      <c r="K77" s="156"/>
      <c r="L77" s="345"/>
      <c r="M77" s="469"/>
      <c r="N77" s="467"/>
      <c r="O77" s="391"/>
      <c r="P77" s="207"/>
      <c r="Q77" s="162"/>
      <c r="R77" s="162"/>
      <c r="S77" s="162"/>
      <c r="T77" s="166"/>
      <c r="U77" s="162"/>
      <c r="V77" s="162"/>
      <c r="W77" s="162"/>
      <c r="X77" s="162"/>
      <c r="Y77" s="162"/>
      <c r="Z77" s="166"/>
      <c r="AA77" s="162"/>
      <c r="AB77" s="208"/>
      <c r="AC77" s="208"/>
      <c r="AD77" s="208"/>
      <c r="AE77" s="208"/>
      <c r="AF77" s="166"/>
      <c r="AG77" s="208"/>
      <c r="AH77" s="208"/>
      <c r="AI77" s="208"/>
      <c r="AJ77" s="208"/>
      <c r="AK77" s="208"/>
      <c r="AL77" s="166"/>
      <c r="AM77" s="397"/>
      <c r="AN77" s="208"/>
      <c r="AO77" s="404"/>
      <c r="AP77" s="160"/>
      <c r="AQ77" s="208"/>
      <c r="AR77" s="335"/>
      <c r="AS77" s="391"/>
      <c r="AT77" s="168"/>
      <c r="AU77" s="168"/>
      <c r="AV77" s="168"/>
      <c r="AW77" s="168"/>
      <c r="AX77" s="162"/>
      <c r="AY77" s="166"/>
      <c r="AZ77" s="162"/>
      <c r="BA77" s="162"/>
      <c r="BB77" s="162"/>
      <c r="BC77" s="169"/>
      <c r="BD77" s="393"/>
      <c r="BE77" s="402"/>
      <c r="BF77" s="381"/>
      <c r="BG77" s="381"/>
      <c r="BH77" s="381"/>
      <c r="BI77" s="309"/>
      <c r="BJ77" s="31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</row>
    <row r="78" spans="1:151" s="25" customFormat="1" ht="24.95" customHeight="1" x14ac:dyDescent="0.2">
      <c r="A78" s="203">
        <v>6</v>
      </c>
      <c r="B78" s="176" t="s">
        <v>120</v>
      </c>
      <c r="C78" s="204"/>
      <c r="D78" s="178"/>
      <c r="E78" s="179"/>
      <c r="F78" s="180"/>
      <c r="G78" s="180"/>
      <c r="H78" s="180"/>
      <c r="I78" s="180"/>
      <c r="J78" s="180"/>
      <c r="K78" s="180"/>
      <c r="L78" s="180"/>
      <c r="M78" s="180"/>
      <c r="N78" s="180"/>
      <c r="O78" s="166"/>
      <c r="P78" s="205"/>
      <c r="Q78" s="177"/>
      <c r="R78" s="177"/>
      <c r="S78" s="177"/>
      <c r="T78" s="166"/>
      <c r="U78" s="177"/>
      <c r="V78" s="177"/>
      <c r="W78" s="177"/>
      <c r="X78" s="177"/>
      <c r="Y78" s="177"/>
      <c r="Z78" s="166"/>
      <c r="AA78" s="177"/>
      <c r="AB78" s="177"/>
      <c r="AC78" s="177"/>
      <c r="AD78" s="177"/>
      <c r="AE78" s="177"/>
      <c r="AF78" s="166"/>
      <c r="AG78" s="177"/>
      <c r="AH78" s="177"/>
      <c r="AI78" s="177"/>
      <c r="AJ78" s="177"/>
      <c r="AK78" s="177"/>
      <c r="AL78" s="166"/>
      <c r="AM78" s="180"/>
      <c r="AN78" s="177"/>
      <c r="AO78" s="177"/>
      <c r="AP78" s="180"/>
      <c r="AQ78" s="177"/>
      <c r="AR78" s="177"/>
      <c r="AS78" s="166"/>
      <c r="AT78" s="180"/>
      <c r="AU78" s="180"/>
      <c r="AV78" s="180"/>
      <c r="AW78" s="180"/>
      <c r="AX78" s="177"/>
      <c r="AY78" s="166"/>
      <c r="AZ78" s="162"/>
      <c r="BA78" s="162"/>
      <c r="BB78" s="162"/>
      <c r="BC78" s="169"/>
      <c r="BD78" s="76"/>
      <c r="BE78" s="309"/>
      <c r="BF78" s="310"/>
      <c r="BG78" s="309"/>
      <c r="BH78" s="311"/>
      <c r="BI78" s="309"/>
      <c r="BJ78" s="31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</row>
    <row r="79" spans="1:151" s="25" customFormat="1" ht="24.95" customHeight="1" x14ac:dyDescent="0.2">
      <c r="A79" s="161" t="s">
        <v>203</v>
      </c>
      <c r="B79" s="280" t="s">
        <v>137</v>
      </c>
      <c r="C79" s="206"/>
      <c r="D79" s="398">
        <v>4</v>
      </c>
      <c r="E79" s="400">
        <f>SUM(G79:N80)</f>
        <v>50</v>
      </c>
      <c r="F79" s="394">
        <v>30</v>
      </c>
      <c r="G79" s="156"/>
      <c r="H79" s="156"/>
      <c r="I79" s="156"/>
      <c r="J79" s="386">
        <v>30</v>
      </c>
      <c r="K79" s="156"/>
      <c r="L79" s="345"/>
      <c r="M79" s="468">
        <v>5</v>
      </c>
      <c r="N79" s="466">
        <v>15</v>
      </c>
      <c r="O79" s="390">
        <v>2</v>
      </c>
      <c r="P79" s="207"/>
      <c r="Q79" s="162"/>
      <c r="R79" s="162"/>
      <c r="S79" s="162"/>
      <c r="T79" s="166"/>
      <c r="U79" s="162"/>
      <c r="V79" s="162"/>
      <c r="W79" s="162"/>
      <c r="X79" s="162"/>
      <c r="Y79" s="332"/>
      <c r="Z79" s="390"/>
      <c r="AA79" s="162"/>
      <c r="AB79" s="208"/>
      <c r="AC79" s="208"/>
      <c r="AD79" s="208"/>
      <c r="AE79" s="208"/>
      <c r="AF79" s="166"/>
      <c r="AG79" s="208"/>
      <c r="AH79" s="208"/>
      <c r="AI79" s="208"/>
      <c r="AJ79" s="403">
        <v>30</v>
      </c>
      <c r="AK79" s="334"/>
      <c r="AL79" s="390">
        <v>2</v>
      </c>
      <c r="AM79" s="160"/>
      <c r="AN79" s="208"/>
      <c r="AO79" s="208"/>
      <c r="AP79" s="160"/>
      <c r="AQ79" s="208"/>
      <c r="AR79" s="334"/>
      <c r="AS79" s="390"/>
      <c r="AT79" s="168"/>
      <c r="AU79" s="168"/>
      <c r="AV79" s="168"/>
      <c r="AW79" s="168"/>
      <c r="AX79" s="162"/>
      <c r="AY79" s="166"/>
      <c r="AZ79" s="162"/>
      <c r="BA79" s="162"/>
      <c r="BB79" s="162"/>
      <c r="BC79" s="169"/>
      <c r="BD79" s="392" t="s">
        <v>196</v>
      </c>
      <c r="BE79" s="380" t="s">
        <v>54</v>
      </c>
      <c r="BF79" s="380">
        <v>2</v>
      </c>
      <c r="BG79" s="309"/>
      <c r="BH79" s="311"/>
      <c r="BI79" s="309"/>
      <c r="BJ79" s="31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</row>
    <row r="80" spans="1:151" s="25" customFormat="1" ht="24.95" customHeight="1" x14ac:dyDescent="0.2">
      <c r="A80" s="161" t="s">
        <v>204</v>
      </c>
      <c r="B80" s="280" t="s">
        <v>191</v>
      </c>
      <c r="C80" s="206"/>
      <c r="D80" s="399"/>
      <c r="E80" s="401"/>
      <c r="F80" s="395"/>
      <c r="G80" s="156"/>
      <c r="H80" s="156"/>
      <c r="I80" s="156"/>
      <c r="J80" s="387"/>
      <c r="K80" s="156"/>
      <c r="L80" s="345"/>
      <c r="M80" s="469"/>
      <c r="N80" s="467"/>
      <c r="O80" s="391"/>
      <c r="P80" s="207"/>
      <c r="Q80" s="162"/>
      <c r="R80" s="162"/>
      <c r="S80" s="162"/>
      <c r="T80" s="166"/>
      <c r="U80" s="162"/>
      <c r="V80" s="162"/>
      <c r="W80" s="162"/>
      <c r="X80" s="162"/>
      <c r="Y80" s="333"/>
      <c r="Z80" s="391"/>
      <c r="AA80" s="162"/>
      <c r="AB80" s="208"/>
      <c r="AC80" s="208"/>
      <c r="AD80" s="208"/>
      <c r="AE80" s="208"/>
      <c r="AF80" s="166"/>
      <c r="AG80" s="208"/>
      <c r="AH80" s="208"/>
      <c r="AI80" s="208"/>
      <c r="AJ80" s="404"/>
      <c r="AK80" s="335"/>
      <c r="AL80" s="391"/>
      <c r="AM80" s="160"/>
      <c r="AN80" s="208"/>
      <c r="AO80" s="208"/>
      <c r="AP80" s="209"/>
      <c r="AQ80" s="208"/>
      <c r="AR80" s="335"/>
      <c r="AS80" s="391"/>
      <c r="AT80" s="168"/>
      <c r="AU80" s="168"/>
      <c r="AV80" s="168"/>
      <c r="AW80" s="168"/>
      <c r="AX80" s="162"/>
      <c r="AY80" s="166"/>
      <c r="AZ80" s="162"/>
      <c r="BA80" s="162"/>
      <c r="BB80" s="162"/>
      <c r="BC80" s="169"/>
      <c r="BD80" s="393"/>
      <c r="BE80" s="381"/>
      <c r="BF80" s="381"/>
      <c r="BG80" s="309"/>
      <c r="BH80" s="311"/>
      <c r="BI80" s="309"/>
      <c r="BJ80" s="31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</row>
    <row r="81" spans="1:151" s="25" customFormat="1" ht="24.95" customHeight="1" x14ac:dyDescent="0.2">
      <c r="A81" s="203">
        <v>7</v>
      </c>
      <c r="B81" s="176" t="s">
        <v>125</v>
      </c>
      <c r="C81" s="204"/>
      <c r="D81" s="178"/>
      <c r="E81" s="179"/>
      <c r="F81" s="180"/>
      <c r="G81" s="180"/>
      <c r="H81" s="180"/>
      <c r="I81" s="180"/>
      <c r="J81" s="180"/>
      <c r="K81" s="180"/>
      <c r="L81" s="180"/>
      <c r="M81" s="180"/>
      <c r="N81" s="180"/>
      <c r="O81" s="166"/>
      <c r="P81" s="205"/>
      <c r="Q81" s="177"/>
      <c r="R81" s="177"/>
      <c r="S81" s="177"/>
      <c r="T81" s="166"/>
      <c r="U81" s="177"/>
      <c r="V81" s="177"/>
      <c r="W81" s="177"/>
      <c r="X81" s="177"/>
      <c r="Y81" s="177"/>
      <c r="Z81" s="166"/>
      <c r="AA81" s="177"/>
      <c r="AB81" s="177"/>
      <c r="AC81" s="177"/>
      <c r="AD81" s="177"/>
      <c r="AE81" s="177"/>
      <c r="AF81" s="166"/>
      <c r="AG81" s="177"/>
      <c r="AH81" s="177"/>
      <c r="AI81" s="177"/>
      <c r="AJ81" s="177"/>
      <c r="AK81" s="177"/>
      <c r="AL81" s="166"/>
      <c r="AM81" s="180"/>
      <c r="AN81" s="177"/>
      <c r="AO81" s="177"/>
      <c r="AP81" s="180"/>
      <c r="AQ81" s="177"/>
      <c r="AR81" s="177"/>
      <c r="AS81" s="166"/>
      <c r="AT81" s="180"/>
      <c r="AU81" s="180"/>
      <c r="AV81" s="180"/>
      <c r="AW81" s="180"/>
      <c r="AX81" s="177"/>
      <c r="AY81" s="166"/>
      <c r="AZ81" s="162"/>
      <c r="BA81" s="162"/>
      <c r="BB81" s="162"/>
      <c r="BC81" s="169"/>
      <c r="BD81" s="76"/>
      <c r="BE81" s="309"/>
      <c r="BF81" s="310"/>
      <c r="BG81" s="309"/>
      <c r="BH81" s="311"/>
      <c r="BI81" s="309"/>
      <c r="BJ81" s="31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</row>
    <row r="82" spans="1:151" s="25" customFormat="1" ht="24.95" customHeight="1" x14ac:dyDescent="0.2">
      <c r="A82" s="161" t="s">
        <v>205</v>
      </c>
      <c r="B82" s="280" t="s">
        <v>138</v>
      </c>
      <c r="C82" s="206"/>
      <c r="D82" s="398">
        <v>5</v>
      </c>
      <c r="E82" s="400">
        <f>SUM(G82:N83)</f>
        <v>75</v>
      </c>
      <c r="F82" s="394">
        <v>45</v>
      </c>
      <c r="G82" s="386">
        <v>15</v>
      </c>
      <c r="H82" s="156"/>
      <c r="I82" s="386">
        <v>30</v>
      </c>
      <c r="J82" s="156"/>
      <c r="K82" s="156"/>
      <c r="L82" s="345"/>
      <c r="M82" s="468">
        <v>5</v>
      </c>
      <c r="N82" s="466">
        <v>25</v>
      </c>
      <c r="O82" s="388">
        <v>3</v>
      </c>
      <c r="P82" s="207"/>
      <c r="Q82" s="162"/>
      <c r="R82" s="162"/>
      <c r="S82" s="162"/>
      <c r="T82" s="166"/>
      <c r="U82" s="162"/>
      <c r="V82" s="162"/>
      <c r="W82" s="162"/>
      <c r="X82" s="162"/>
      <c r="Y82" s="162"/>
      <c r="Z82" s="166"/>
      <c r="AA82" s="162"/>
      <c r="AB82" s="208"/>
      <c r="AC82" s="208"/>
      <c r="AD82" s="208"/>
      <c r="AE82" s="208"/>
      <c r="AF82" s="166"/>
      <c r="AG82" s="208"/>
      <c r="AH82" s="208"/>
      <c r="AI82" s="208"/>
      <c r="AJ82" s="208"/>
      <c r="AK82" s="334"/>
      <c r="AL82" s="390"/>
      <c r="AM82" s="396">
        <v>15</v>
      </c>
      <c r="AN82" s="208"/>
      <c r="AO82" s="403">
        <v>30</v>
      </c>
      <c r="AP82" s="160"/>
      <c r="AQ82" s="208"/>
      <c r="AR82" s="334"/>
      <c r="AS82" s="390">
        <v>3</v>
      </c>
      <c r="AT82" s="168"/>
      <c r="AU82" s="168"/>
      <c r="AV82" s="168"/>
      <c r="AW82" s="168"/>
      <c r="AX82" s="162"/>
      <c r="AY82" s="166"/>
      <c r="AZ82" s="162"/>
      <c r="BA82" s="162"/>
      <c r="BB82" s="162"/>
      <c r="BC82" s="169"/>
      <c r="BD82" s="392" t="s">
        <v>76</v>
      </c>
      <c r="BE82" s="380"/>
      <c r="BF82" s="380"/>
      <c r="BG82" s="380" t="s">
        <v>95</v>
      </c>
      <c r="BH82" s="380">
        <v>3</v>
      </c>
      <c r="BI82" s="309"/>
      <c r="BJ82" s="31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</row>
    <row r="83" spans="1:151" s="25" customFormat="1" ht="24.95" customHeight="1" x14ac:dyDescent="0.2">
      <c r="A83" s="161" t="s">
        <v>206</v>
      </c>
      <c r="B83" s="280" t="s">
        <v>139</v>
      </c>
      <c r="C83" s="206"/>
      <c r="D83" s="399"/>
      <c r="E83" s="401"/>
      <c r="F83" s="395"/>
      <c r="G83" s="387"/>
      <c r="H83" s="156"/>
      <c r="I83" s="387"/>
      <c r="J83" s="156"/>
      <c r="K83" s="156"/>
      <c r="L83" s="345"/>
      <c r="M83" s="469"/>
      <c r="N83" s="467"/>
      <c r="O83" s="389"/>
      <c r="P83" s="207"/>
      <c r="Q83" s="162"/>
      <c r="R83" s="162"/>
      <c r="S83" s="162"/>
      <c r="T83" s="166"/>
      <c r="U83" s="162"/>
      <c r="V83" s="162"/>
      <c r="W83" s="162"/>
      <c r="X83" s="162"/>
      <c r="Y83" s="162"/>
      <c r="Z83" s="166"/>
      <c r="AA83" s="162"/>
      <c r="AB83" s="208"/>
      <c r="AC83" s="208"/>
      <c r="AD83" s="208"/>
      <c r="AE83" s="208"/>
      <c r="AF83" s="166"/>
      <c r="AG83" s="208"/>
      <c r="AH83" s="208"/>
      <c r="AI83" s="208"/>
      <c r="AJ83" s="208"/>
      <c r="AK83" s="335"/>
      <c r="AL83" s="391"/>
      <c r="AM83" s="397"/>
      <c r="AN83" s="208"/>
      <c r="AO83" s="404"/>
      <c r="AP83" s="160"/>
      <c r="AQ83" s="208"/>
      <c r="AR83" s="335"/>
      <c r="AS83" s="391"/>
      <c r="AT83" s="168"/>
      <c r="AU83" s="168"/>
      <c r="AV83" s="168"/>
      <c r="AW83" s="168"/>
      <c r="AX83" s="162"/>
      <c r="AY83" s="166"/>
      <c r="AZ83" s="162"/>
      <c r="BA83" s="162"/>
      <c r="BB83" s="162"/>
      <c r="BC83" s="169"/>
      <c r="BD83" s="393"/>
      <c r="BE83" s="381"/>
      <c r="BF83" s="381"/>
      <c r="BG83" s="381"/>
      <c r="BH83" s="381"/>
      <c r="BI83" s="309"/>
      <c r="BJ83" s="31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</row>
    <row r="84" spans="1:151" s="25" customFormat="1" ht="24.95" customHeight="1" x14ac:dyDescent="0.2">
      <c r="A84" s="203">
        <v>8</v>
      </c>
      <c r="B84" s="176" t="s">
        <v>131</v>
      </c>
      <c r="C84" s="204"/>
      <c r="D84" s="210"/>
      <c r="E84" s="211"/>
      <c r="F84" s="212"/>
      <c r="G84" s="212"/>
      <c r="H84" s="180"/>
      <c r="I84" s="180"/>
      <c r="J84" s="212"/>
      <c r="K84" s="180"/>
      <c r="L84" s="180"/>
      <c r="M84" s="180"/>
      <c r="N84" s="180"/>
      <c r="O84" s="213"/>
      <c r="P84" s="205"/>
      <c r="Q84" s="177"/>
      <c r="R84" s="177"/>
      <c r="S84" s="177"/>
      <c r="T84" s="166"/>
      <c r="U84" s="177"/>
      <c r="V84" s="177"/>
      <c r="W84" s="177"/>
      <c r="X84" s="177"/>
      <c r="Y84" s="177"/>
      <c r="Z84" s="166"/>
      <c r="AA84" s="177"/>
      <c r="AB84" s="177"/>
      <c r="AC84" s="177"/>
      <c r="AD84" s="177"/>
      <c r="AE84" s="177"/>
      <c r="AF84" s="166"/>
      <c r="AG84" s="177"/>
      <c r="AH84" s="177"/>
      <c r="AI84" s="177"/>
      <c r="AJ84" s="177"/>
      <c r="AK84" s="177"/>
      <c r="AL84" s="166"/>
      <c r="AM84" s="212"/>
      <c r="AN84" s="177"/>
      <c r="AO84" s="177"/>
      <c r="AP84" s="212"/>
      <c r="AQ84" s="177"/>
      <c r="AR84" s="215"/>
      <c r="AS84" s="213"/>
      <c r="AT84" s="180"/>
      <c r="AU84" s="180"/>
      <c r="AV84" s="180"/>
      <c r="AW84" s="180"/>
      <c r="AX84" s="177"/>
      <c r="AY84" s="166"/>
      <c r="AZ84" s="162"/>
      <c r="BA84" s="162"/>
      <c r="BB84" s="162"/>
      <c r="BC84" s="169"/>
      <c r="BD84" s="80"/>
      <c r="BE84" s="324"/>
      <c r="BF84" s="324"/>
      <c r="BG84" s="309"/>
      <c r="BH84" s="311"/>
      <c r="BI84" s="309"/>
      <c r="BJ84" s="31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</row>
    <row r="85" spans="1:151" s="25" customFormat="1" ht="24.95" customHeight="1" x14ac:dyDescent="0.2">
      <c r="A85" s="161" t="s">
        <v>207</v>
      </c>
      <c r="B85" s="280" t="s">
        <v>140</v>
      </c>
      <c r="C85" s="206"/>
      <c r="D85" s="398">
        <v>5</v>
      </c>
      <c r="E85" s="400">
        <f>SUM(G85:N86)</f>
        <v>75</v>
      </c>
      <c r="F85" s="394">
        <v>45</v>
      </c>
      <c r="G85" s="386">
        <v>15</v>
      </c>
      <c r="H85" s="156"/>
      <c r="I85" s="386">
        <v>30</v>
      </c>
      <c r="J85" s="156"/>
      <c r="K85" s="156"/>
      <c r="L85" s="345"/>
      <c r="M85" s="468">
        <v>5</v>
      </c>
      <c r="N85" s="466">
        <v>25</v>
      </c>
      <c r="O85" s="390">
        <v>3</v>
      </c>
      <c r="P85" s="207"/>
      <c r="Q85" s="162"/>
      <c r="R85" s="162"/>
      <c r="S85" s="162"/>
      <c r="T85" s="166"/>
      <c r="U85" s="162"/>
      <c r="V85" s="162"/>
      <c r="W85" s="162"/>
      <c r="X85" s="162"/>
      <c r="Y85" s="162"/>
      <c r="Z85" s="166"/>
      <c r="AA85" s="162"/>
      <c r="AB85" s="208"/>
      <c r="AC85" s="208"/>
      <c r="AD85" s="208"/>
      <c r="AE85" s="208"/>
      <c r="AF85" s="166"/>
      <c r="AG85" s="208"/>
      <c r="AH85" s="208"/>
      <c r="AI85" s="208"/>
      <c r="AJ85" s="208"/>
      <c r="AK85" s="208"/>
      <c r="AL85" s="166"/>
      <c r="AM85" s="396">
        <v>15</v>
      </c>
      <c r="AN85" s="208"/>
      <c r="AO85" s="403">
        <v>30</v>
      </c>
      <c r="AP85" s="160"/>
      <c r="AQ85" s="208"/>
      <c r="AR85" s="334"/>
      <c r="AS85" s="390">
        <v>3</v>
      </c>
      <c r="AT85" s="168"/>
      <c r="AU85" s="168"/>
      <c r="AV85" s="168"/>
      <c r="AW85" s="168"/>
      <c r="AX85" s="162"/>
      <c r="AY85" s="166"/>
      <c r="AZ85" s="162"/>
      <c r="BA85" s="162"/>
      <c r="BB85" s="162"/>
      <c r="BC85" s="169"/>
      <c r="BD85" s="392" t="s">
        <v>57</v>
      </c>
      <c r="BE85" s="384"/>
      <c r="BF85" s="380"/>
      <c r="BG85" s="384" t="s">
        <v>95</v>
      </c>
      <c r="BH85" s="380">
        <v>1.5</v>
      </c>
      <c r="BI85" s="380" t="s">
        <v>99</v>
      </c>
      <c r="BJ85" s="380">
        <v>1.5</v>
      </c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</row>
    <row r="86" spans="1:151" s="25" customFormat="1" ht="24.95" customHeight="1" x14ac:dyDescent="0.2">
      <c r="A86" s="161" t="s">
        <v>208</v>
      </c>
      <c r="B86" s="284" t="s">
        <v>124</v>
      </c>
      <c r="C86" s="206"/>
      <c r="D86" s="399"/>
      <c r="E86" s="401"/>
      <c r="F86" s="395"/>
      <c r="G86" s="387"/>
      <c r="H86" s="156"/>
      <c r="I86" s="387"/>
      <c r="J86" s="156"/>
      <c r="K86" s="156"/>
      <c r="L86" s="345"/>
      <c r="M86" s="469"/>
      <c r="N86" s="467"/>
      <c r="O86" s="391"/>
      <c r="P86" s="207"/>
      <c r="Q86" s="162"/>
      <c r="R86" s="162"/>
      <c r="S86" s="162"/>
      <c r="T86" s="166"/>
      <c r="U86" s="162"/>
      <c r="V86" s="162"/>
      <c r="W86" s="162"/>
      <c r="X86" s="162"/>
      <c r="Y86" s="162"/>
      <c r="Z86" s="166"/>
      <c r="AA86" s="162"/>
      <c r="AB86" s="208"/>
      <c r="AC86" s="208"/>
      <c r="AD86" s="208"/>
      <c r="AE86" s="208"/>
      <c r="AF86" s="166"/>
      <c r="AG86" s="208"/>
      <c r="AH86" s="208"/>
      <c r="AI86" s="208"/>
      <c r="AJ86" s="208"/>
      <c r="AK86" s="208"/>
      <c r="AL86" s="166"/>
      <c r="AM86" s="397"/>
      <c r="AN86" s="208"/>
      <c r="AO86" s="404"/>
      <c r="AP86" s="160"/>
      <c r="AQ86" s="208"/>
      <c r="AR86" s="335"/>
      <c r="AS86" s="391"/>
      <c r="AT86" s="168"/>
      <c r="AU86" s="168"/>
      <c r="AV86" s="168"/>
      <c r="AW86" s="168"/>
      <c r="AX86" s="162"/>
      <c r="AY86" s="166"/>
      <c r="AZ86" s="162"/>
      <c r="BA86" s="162"/>
      <c r="BB86" s="162"/>
      <c r="BC86" s="169"/>
      <c r="BD86" s="393"/>
      <c r="BE86" s="385"/>
      <c r="BF86" s="381"/>
      <c r="BG86" s="385"/>
      <c r="BH86" s="381"/>
      <c r="BI86" s="381"/>
      <c r="BJ86" s="38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</row>
    <row r="87" spans="1:151" s="25" customFormat="1" ht="24.95" customHeight="1" x14ac:dyDescent="0.2">
      <c r="A87" s="214">
        <v>9</v>
      </c>
      <c r="B87" s="176" t="s">
        <v>142</v>
      </c>
      <c r="C87" s="204"/>
      <c r="D87" s="215"/>
      <c r="E87" s="212"/>
      <c r="F87" s="212"/>
      <c r="G87" s="212"/>
      <c r="H87" s="180"/>
      <c r="I87" s="212"/>
      <c r="J87" s="180"/>
      <c r="K87" s="180"/>
      <c r="L87" s="180"/>
      <c r="M87" s="180"/>
      <c r="N87" s="180"/>
      <c r="O87" s="213"/>
      <c r="P87" s="205"/>
      <c r="Q87" s="177"/>
      <c r="R87" s="177"/>
      <c r="S87" s="177"/>
      <c r="T87" s="166"/>
      <c r="U87" s="177"/>
      <c r="V87" s="177"/>
      <c r="W87" s="177"/>
      <c r="X87" s="177"/>
      <c r="Y87" s="177"/>
      <c r="Z87" s="166"/>
      <c r="AA87" s="177"/>
      <c r="AB87" s="177"/>
      <c r="AC87" s="177"/>
      <c r="AD87" s="177"/>
      <c r="AE87" s="177"/>
      <c r="AF87" s="166"/>
      <c r="AG87" s="177"/>
      <c r="AH87" s="177"/>
      <c r="AI87" s="177"/>
      <c r="AJ87" s="177"/>
      <c r="AK87" s="177"/>
      <c r="AL87" s="166"/>
      <c r="AM87" s="212"/>
      <c r="AN87" s="177"/>
      <c r="AO87" s="177"/>
      <c r="AP87" s="212"/>
      <c r="AQ87" s="177"/>
      <c r="AR87" s="215"/>
      <c r="AS87" s="213"/>
      <c r="AT87" s="180"/>
      <c r="AU87" s="180"/>
      <c r="AV87" s="180"/>
      <c r="AW87" s="180"/>
      <c r="AX87" s="177"/>
      <c r="AY87" s="166"/>
      <c r="AZ87" s="162"/>
      <c r="BA87" s="162"/>
      <c r="BB87" s="162"/>
      <c r="BC87" s="169"/>
      <c r="BD87" s="133"/>
      <c r="BE87" s="325"/>
      <c r="BF87" s="324"/>
      <c r="BG87" s="309"/>
      <c r="BH87" s="311"/>
      <c r="BI87" s="309"/>
      <c r="BJ87" s="31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</row>
    <row r="88" spans="1:151" s="25" customFormat="1" ht="24.95" customHeight="1" x14ac:dyDescent="0.2">
      <c r="A88" s="216" t="s">
        <v>209</v>
      </c>
      <c r="B88" s="280" t="s">
        <v>225</v>
      </c>
      <c r="C88" s="206"/>
      <c r="D88" s="398">
        <v>5</v>
      </c>
      <c r="E88" s="400">
        <f>SUM(G88:N89)</f>
        <v>50</v>
      </c>
      <c r="F88" s="394">
        <v>30</v>
      </c>
      <c r="G88" s="386">
        <v>15</v>
      </c>
      <c r="H88" s="386"/>
      <c r="I88" s="197"/>
      <c r="J88" s="386">
        <v>15</v>
      </c>
      <c r="K88" s="156"/>
      <c r="L88" s="345"/>
      <c r="M88" s="468">
        <v>5</v>
      </c>
      <c r="N88" s="466">
        <v>15</v>
      </c>
      <c r="O88" s="390">
        <v>2</v>
      </c>
      <c r="P88" s="207"/>
      <c r="Q88" s="162"/>
      <c r="R88" s="162"/>
      <c r="S88" s="162"/>
      <c r="T88" s="166"/>
      <c r="U88" s="162"/>
      <c r="V88" s="162"/>
      <c r="W88" s="162"/>
      <c r="X88" s="162"/>
      <c r="Y88" s="162"/>
      <c r="Z88" s="166"/>
      <c r="AA88" s="162"/>
      <c r="AB88" s="208"/>
      <c r="AC88" s="208"/>
      <c r="AD88" s="208"/>
      <c r="AE88" s="208"/>
      <c r="AF88" s="166"/>
      <c r="AG88" s="208"/>
      <c r="AH88" s="208"/>
      <c r="AI88" s="208"/>
      <c r="AJ88" s="208"/>
      <c r="AK88" s="208"/>
      <c r="AL88" s="166"/>
      <c r="AM88" s="396">
        <v>15</v>
      </c>
      <c r="AN88" s="208"/>
      <c r="AO88" s="208"/>
      <c r="AP88" s="396">
        <v>15</v>
      </c>
      <c r="AQ88" s="208"/>
      <c r="AR88" s="334"/>
      <c r="AS88" s="390">
        <v>2</v>
      </c>
      <c r="AT88" s="168"/>
      <c r="AU88" s="168"/>
      <c r="AV88" s="168"/>
      <c r="AW88" s="168"/>
      <c r="AX88" s="162"/>
      <c r="AY88" s="166"/>
      <c r="AZ88" s="162"/>
      <c r="BA88" s="162"/>
      <c r="BB88" s="162"/>
      <c r="BC88" s="169"/>
      <c r="BD88" s="392" t="s">
        <v>57</v>
      </c>
      <c r="BE88" s="380" t="s">
        <v>54</v>
      </c>
      <c r="BF88" s="380">
        <v>2</v>
      </c>
      <c r="BG88" s="309"/>
      <c r="BH88" s="311"/>
      <c r="BI88" s="309"/>
      <c r="BJ88" s="31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</row>
    <row r="89" spans="1:151" s="25" customFormat="1" ht="24.95" customHeight="1" x14ac:dyDescent="0.2">
      <c r="A89" s="216" t="s">
        <v>210</v>
      </c>
      <c r="B89" s="280" t="s">
        <v>226</v>
      </c>
      <c r="C89" s="206"/>
      <c r="D89" s="399"/>
      <c r="E89" s="401"/>
      <c r="F89" s="395"/>
      <c r="G89" s="387"/>
      <c r="H89" s="387"/>
      <c r="I89" s="197"/>
      <c r="J89" s="387"/>
      <c r="K89" s="156"/>
      <c r="L89" s="345"/>
      <c r="M89" s="469"/>
      <c r="N89" s="467"/>
      <c r="O89" s="391"/>
      <c r="P89" s="207"/>
      <c r="Q89" s="162"/>
      <c r="R89" s="162"/>
      <c r="S89" s="162"/>
      <c r="T89" s="166"/>
      <c r="U89" s="162"/>
      <c r="V89" s="162"/>
      <c r="W89" s="162"/>
      <c r="X89" s="162"/>
      <c r="Y89" s="162"/>
      <c r="Z89" s="166"/>
      <c r="AA89" s="162"/>
      <c r="AB89" s="208"/>
      <c r="AC89" s="208"/>
      <c r="AD89" s="208"/>
      <c r="AE89" s="208"/>
      <c r="AF89" s="166"/>
      <c r="AG89" s="208"/>
      <c r="AH89" s="208"/>
      <c r="AI89" s="208"/>
      <c r="AJ89" s="208"/>
      <c r="AK89" s="208"/>
      <c r="AL89" s="166"/>
      <c r="AM89" s="397"/>
      <c r="AN89" s="208"/>
      <c r="AO89" s="208"/>
      <c r="AP89" s="397"/>
      <c r="AQ89" s="208"/>
      <c r="AR89" s="335"/>
      <c r="AS89" s="391"/>
      <c r="AT89" s="168"/>
      <c r="AU89" s="168"/>
      <c r="AV89" s="168"/>
      <c r="AW89" s="168"/>
      <c r="AX89" s="162"/>
      <c r="AY89" s="166"/>
      <c r="AZ89" s="162"/>
      <c r="BA89" s="162"/>
      <c r="BB89" s="162"/>
      <c r="BC89" s="169"/>
      <c r="BD89" s="393"/>
      <c r="BE89" s="381"/>
      <c r="BF89" s="381"/>
      <c r="BG89" s="309"/>
      <c r="BH89" s="311"/>
      <c r="BI89" s="309"/>
      <c r="BJ89" s="31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</row>
    <row r="90" spans="1:151" s="25" customFormat="1" ht="24.95" customHeight="1" thickBot="1" x14ac:dyDescent="0.25">
      <c r="A90" s="382" t="s">
        <v>195</v>
      </c>
      <c r="B90" s="383"/>
      <c r="C90" s="174"/>
      <c r="D90" s="174"/>
      <c r="E90" s="174">
        <f>SUM(E64:E89)</f>
        <v>625</v>
      </c>
      <c r="F90" s="174">
        <f t="shared" ref="F90:AY90" si="14">SUM(F64:F89)</f>
        <v>375</v>
      </c>
      <c r="G90" s="174">
        <f t="shared" si="14"/>
        <v>120</v>
      </c>
      <c r="H90" s="174">
        <f t="shared" si="14"/>
        <v>0</v>
      </c>
      <c r="I90" s="174">
        <f t="shared" si="14"/>
        <v>90</v>
      </c>
      <c r="J90" s="174">
        <f t="shared" si="14"/>
        <v>165</v>
      </c>
      <c r="K90" s="174">
        <f t="shared" si="14"/>
        <v>0</v>
      </c>
      <c r="L90" s="174">
        <f t="shared" si="14"/>
        <v>0</v>
      </c>
      <c r="M90" s="174">
        <f t="shared" si="14"/>
        <v>45</v>
      </c>
      <c r="N90" s="174">
        <f t="shared" si="14"/>
        <v>205</v>
      </c>
      <c r="O90" s="174">
        <f t="shared" si="14"/>
        <v>25</v>
      </c>
      <c r="P90" s="174">
        <f t="shared" si="14"/>
        <v>0</v>
      </c>
      <c r="Q90" s="174">
        <f t="shared" si="14"/>
        <v>0</v>
      </c>
      <c r="R90" s="174">
        <f t="shared" si="14"/>
        <v>0</v>
      </c>
      <c r="S90" s="174">
        <f t="shared" si="14"/>
        <v>0</v>
      </c>
      <c r="T90" s="174">
        <f t="shared" si="14"/>
        <v>0</v>
      </c>
      <c r="U90" s="174">
        <f t="shared" si="14"/>
        <v>0</v>
      </c>
      <c r="V90" s="174">
        <f t="shared" si="14"/>
        <v>0</v>
      </c>
      <c r="W90" s="174">
        <f t="shared" si="14"/>
        <v>0</v>
      </c>
      <c r="X90" s="174">
        <f t="shared" si="14"/>
        <v>0</v>
      </c>
      <c r="Y90" s="174">
        <f t="shared" si="14"/>
        <v>0</v>
      </c>
      <c r="Z90" s="174">
        <f t="shared" si="14"/>
        <v>0</v>
      </c>
      <c r="AA90" s="174">
        <f t="shared" si="14"/>
        <v>0</v>
      </c>
      <c r="AB90" s="174">
        <f t="shared" si="14"/>
        <v>0</v>
      </c>
      <c r="AC90" s="174">
        <f t="shared" si="14"/>
        <v>0</v>
      </c>
      <c r="AD90" s="174">
        <f t="shared" si="14"/>
        <v>0</v>
      </c>
      <c r="AE90" s="174">
        <f t="shared" si="14"/>
        <v>0</v>
      </c>
      <c r="AF90" s="174">
        <f t="shared" si="14"/>
        <v>0</v>
      </c>
      <c r="AG90" s="174">
        <f t="shared" si="14"/>
        <v>0</v>
      </c>
      <c r="AH90" s="174">
        <f t="shared" si="14"/>
        <v>0</v>
      </c>
      <c r="AI90" s="174">
        <f t="shared" si="14"/>
        <v>0</v>
      </c>
      <c r="AJ90" s="174">
        <f t="shared" si="14"/>
        <v>30</v>
      </c>
      <c r="AK90" s="174">
        <f t="shared" si="14"/>
        <v>0</v>
      </c>
      <c r="AL90" s="174">
        <f t="shared" si="14"/>
        <v>2</v>
      </c>
      <c r="AM90" s="174">
        <f t="shared" si="14"/>
        <v>60</v>
      </c>
      <c r="AN90" s="174">
        <f t="shared" si="14"/>
        <v>0</v>
      </c>
      <c r="AO90" s="174">
        <f t="shared" si="14"/>
        <v>90</v>
      </c>
      <c r="AP90" s="174">
        <f t="shared" si="14"/>
        <v>15</v>
      </c>
      <c r="AQ90" s="174">
        <f t="shared" si="14"/>
        <v>0</v>
      </c>
      <c r="AR90" s="174">
        <f t="shared" si="14"/>
        <v>0</v>
      </c>
      <c r="AS90" s="174">
        <f t="shared" si="14"/>
        <v>11</v>
      </c>
      <c r="AT90" s="174">
        <f t="shared" si="14"/>
        <v>60</v>
      </c>
      <c r="AU90" s="174">
        <f t="shared" si="14"/>
        <v>0</v>
      </c>
      <c r="AV90" s="174">
        <f t="shared" si="14"/>
        <v>0</v>
      </c>
      <c r="AW90" s="174">
        <f t="shared" si="14"/>
        <v>120</v>
      </c>
      <c r="AX90" s="174">
        <f t="shared" si="14"/>
        <v>0</v>
      </c>
      <c r="AY90" s="174">
        <f t="shared" si="14"/>
        <v>12</v>
      </c>
      <c r="AZ90" s="174">
        <f t="shared" ref="AZ90:BC91" si="15">SUM(AZ76:AZ86)</f>
        <v>0</v>
      </c>
      <c r="BA90" s="174">
        <f t="shared" si="15"/>
        <v>0</v>
      </c>
      <c r="BB90" s="174">
        <f t="shared" si="15"/>
        <v>0</v>
      </c>
      <c r="BC90" s="174">
        <f t="shared" si="15"/>
        <v>0</v>
      </c>
      <c r="BD90" s="78"/>
      <c r="BE90" s="297"/>
      <c r="BF90" s="297"/>
      <c r="BG90" s="297"/>
      <c r="BH90" s="298"/>
      <c r="BI90" s="297"/>
      <c r="BJ90" s="298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</row>
    <row r="91" spans="1:151" s="25" customFormat="1" ht="24.95" customHeight="1" thickBot="1" x14ac:dyDescent="0.25">
      <c r="A91" s="382" t="s">
        <v>135</v>
      </c>
      <c r="B91" s="383"/>
      <c r="C91" s="174"/>
      <c r="D91" s="174"/>
      <c r="E91" s="369">
        <f>SUM(E61+E90)</f>
        <v>2125</v>
      </c>
      <c r="F91" s="174">
        <f t="shared" ref="F91:AX91" si="16">SUM(F61+F90)</f>
        <v>1260</v>
      </c>
      <c r="G91" s="174">
        <f t="shared" si="16"/>
        <v>445</v>
      </c>
      <c r="H91" s="174">
        <f t="shared" si="16"/>
        <v>90</v>
      </c>
      <c r="I91" s="174">
        <f t="shared" si="16"/>
        <v>330</v>
      </c>
      <c r="J91" s="174">
        <f t="shared" si="16"/>
        <v>395</v>
      </c>
      <c r="K91" s="174">
        <f t="shared" si="16"/>
        <v>0</v>
      </c>
      <c r="L91" s="174">
        <f t="shared" si="16"/>
        <v>0</v>
      </c>
      <c r="M91" s="369">
        <f t="shared" si="16"/>
        <v>183</v>
      </c>
      <c r="N91" s="368">
        <f t="shared" si="16"/>
        <v>682</v>
      </c>
      <c r="O91" s="174">
        <f t="shared" si="16"/>
        <v>85</v>
      </c>
      <c r="P91" s="174">
        <f t="shared" si="16"/>
        <v>60</v>
      </c>
      <c r="Q91" s="174">
        <f t="shared" si="16"/>
        <v>15</v>
      </c>
      <c r="R91" s="174">
        <f t="shared" si="16"/>
        <v>60</v>
      </c>
      <c r="S91" s="174">
        <f t="shared" si="16"/>
        <v>25</v>
      </c>
      <c r="T91" s="174">
        <f t="shared" si="16"/>
        <v>11</v>
      </c>
      <c r="U91" s="174">
        <f t="shared" si="16"/>
        <v>150</v>
      </c>
      <c r="V91" s="174">
        <f t="shared" si="16"/>
        <v>60</v>
      </c>
      <c r="W91" s="174">
        <f t="shared" si="16"/>
        <v>60</v>
      </c>
      <c r="X91" s="174">
        <f t="shared" si="16"/>
        <v>30</v>
      </c>
      <c r="Y91" s="174">
        <f t="shared" si="16"/>
        <v>0</v>
      </c>
      <c r="Z91" s="174">
        <f t="shared" si="16"/>
        <v>19.5</v>
      </c>
      <c r="AA91" s="174">
        <f t="shared" si="16"/>
        <v>15</v>
      </c>
      <c r="AB91" s="174">
        <f t="shared" si="16"/>
        <v>0</v>
      </c>
      <c r="AC91" s="174">
        <f t="shared" si="16"/>
        <v>30</v>
      </c>
      <c r="AD91" s="174">
        <f t="shared" si="16"/>
        <v>45</v>
      </c>
      <c r="AE91" s="174">
        <f t="shared" si="16"/>
        <v>0</v>
      </c>
      <c r="AF91" s="174">
        <f t="shared" si="16"/>
        <v>6.5</v>
      </c>
      <c r="AG91" s="174">
        <f t="shared" si="16"/>
        <v>60</v>
      </c>
      <c r="AH91" s="174">
        <f t="shared" si="16"/>
        <v>0</v>
      </c>
      <c r="AI91" s="174">
        <f t="shared" si="16"/>
        <v>60</v>
      </c>
      <c r="AJ91" s="174">
        <f t="shared" si="16"/>
        <v>120</v>
      </c>
      <c r="AK91" s="174">
        <f t="shared" si="16"/>
        <v>0</v>
      </c>
      <c r="AL91" s="174">
        <f t="shared" si="16"/>
        <v>16.5</v>
      </c>
      <c r="AM91" s="174">
        <f t="shared" si="16"/>
        <v>85</v>
      </c>
      <c r="AN91" s="174">
        <f t="shared" si="16"/>
        <v>0</v>
      </c>
      <c r="AO91" s="174">
        <f t="shared" si="16"/>
        <v>120</v>
      </c>
      <c r="AP91" s="174">
        <f t="shared" si="16"/>
        <v>35</v>
      </c>
      <c r="AQ91" s="174">
        <f t="shared" si="16"/>
        <v>0</v>
      </c>
      <c r="AR91" s="174">
        <f t="shared" si="16"/>
        <v>0</v>
      </c>
      <c r="AS91" s="174">
        <f t="shared" si="16"/>
        <v>15.5</v>
      </c>
      <c r="AT91" s="174">
        <f t="shared" si="16"/>
        <v>75</v>
      </c>
      <c r="AU91" s="174">
        <f t="shared" si="16"/>
        <v>15</v>
      </c>
      <c r="AV91" s="174">
        <f t="shared" si="16"/>
        <v>0</v>
      </c>
      <c r="AW91" s="174">
        <f t="shared" si="16"/>
        <v>140</v>
      </c>
      <c r="AX91" s="174">
        <f t="shared" si="16"/>
        <v>0</v>
      </c>
      <c r="AY91" s="174">
        <f t="shared" ref="AY91:AZ91" si="17">SUM(AY61+AY90)</f>
        <v>16</v>
      </c>
      <c r="AZ91" s="200">
        <f t="shared" si="17"/>
        <v>0</v>
      </c>
      <c r="BA91" s="174">
        <f t="shared" si="15"/>
        <v>0</v>
      </c>
      <c r="BB91" s="174">
        <f t="shared" si="15"/>
        <v>0</v>
      </c>
      <c r="BC91" s="174">
        <f t="shared" si="15"/>
        <v>0</v>
      </c>
      <c r="BD91"/>
      <c r="BE91" s="51" t="s">
        <v>227</v>
      </c>
      <c r="BF91" s="292">
        <f>SUM(BF64:BF89)</f>
        <v>17</v>
      </c>
      <c r="BG91" s="299"/>
      <c r="BH91" s="299">
        <f>SUM(BH64:BH90)</f>
        <v>6.5</v>
      </c>
      <c r="BI91" s="299"/>
      <c r="BJ91" s="299">
        <f>SUM(BJ64:BJ90)</f>
        <v>1.5</v>
      </c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</row>
    <row r="92" spans="1:151" s="14" customFormat="1" ht="20.100000000000001" customHeight="1" thickBot="1" x14ac:dyDescent="0.3">
      <c r="A92" s="425" t="s">
        <v>212</v>
      </c>
      <c r="B92" s="426"/>
      <c r="C92" s="426"/>
      <c r="D92" s="426"/>
      <c r="E92" s="426"/>
      <c r="F92" s="426"/>
      <c r="G92" s="426"/>
      <c r="H92" s="426"/>
      <c r="I92" s="426"/>
      <c r="J92" s="426"/>
      <c r="K92" s="426"/>
      <c r="L92" s="426"/>
      <c r="M92" s="426"/>
      <c r="N92" s="426"/>
      <c r="O92" s="426"/>
      <c r="P92" s="426"/>
      <c r="Q92" s="426"/>
      <c r="R92" s="426"/>
      <c r="S92" s="426"/>
      <c r="T92" s="426"/>
      <c r="U92" s="426"/>
      <c r="V92" s="426"/>
      <c r="W92" s="426"/>
      <c r="X92" s="426"/>
      <c r="Y92" s="426"/>
      <c r="Z92" s="426"/>
      <c r="AA92" s="426"/>
      <c r="AB92" s="426"/>
      <c r="AC92" s="426"/>
      <c r="AD92" s="426"/>
      <c r="AE92" s="426"/>
      <c r="AF92" s="426"/>
      <c r="AG92" s="426"/>
      <c r="AH92" s="426"/>
      <c r="AI92" s="426"/>
      <c r="AJ92" s="426"/>
      <c r="AK92" s="426"/>
      <c r="AL92" s="426"/>
      <c r="AM92" s="426"/>
      <c r="AN92" s="426"/>
      <c r="AO92" s="426"/>
      <c r="AP92" s="426"/>
      <c r="AQ92" s="426"/>
      <c r="AR92" s="426"/>
      <c r="AS92" s="426"/>
      <c r="AT92" s="426"/>
      <c r="AU92" s="426"/>
      <c r="AV92" s="426"/>
      <c r="AW92" s="426"/>
      <c r="AX92" s="426"/>
      <c r="AY92" s="426"/>
      <c r="AZ92" s="426"/>
      <c r="BA92" s="426"/>
      <c r="BB92" s="426"/>
      <c r="BC92" s="509"/>
      <c r="BD92" s="507"/>
      <c r="BE92" s="508"/>
      <c r="BF92" s="118"/>
      <c r="BG92" s="120"/>
      <c r="BH92" s="119"/>
      <c r="BI92" s="120"/>
      <c r="BJ92" s="119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</row>
    <row r="93" spans="1:151" s="27" customFormat="1" ht="24.95" customHeight="1" thickBot="1" x14ac:dyDescent="0.3">
      <c r="A93" s="428" t="s">
        <v>213</v>
      </c>
      <c r="B93" s="429"/>
      <c r="C93" s="429"/>
      <c r="D93" s="429"/>
      <c r="E93" s="429"/>
      <c r="F93" s="429"/>
      <c r="G93" s="429"/>
      <c r="H93" s="429"/>
      <c r="I93" s="429"/>
      <c r="J93" s="429"/>
      <c r="K93" s="429"/>
      <c r="L93" s="429"/>
      <c r="M93" s="429"/>
      <c r="N93" s="429"/>
      <c r="O93" s="429"/>
      <c r="P93" s="429"/>
      <c r="Q93" s="429"/>
      <c r="R93" s="429"/>
      <c r="S93" s="429"/>
      <c r="T93" s="429"/>
      <c r="U93" s="429"/>
      <c r="V93" s="429"/>
      <c r="W93" s="429"/>
      <c r="X93" s="429"/>
      <c r="Y93" s="429"/>
      <c r="Z93" s="429"/>
      <c r="AA93" s="429"/>
      <c r="AB93" s="429"/>
      <c r="AC93" s="429"/>
      <c r="AD93" s="429"/>
      <c r="AE93" s="429"/>
      <c r="AF93" s="429"/>
      <c r="AG93" s="429"/>
      <c r="AH93" s="429"/>
      <c r="AI93" s="429"/>
      <c r="AJ93" s="429"/>
      <c r="AK93" s="429"/>
      <c r="AL93" s="429"/>
      <c r="AM93" s="429"/>
      <c r="AN93" s="429"/>
      <c r="AO93" s="429"/>
      <c r="AP93" s="429"/>
      <c r="AQ93" s="429"/>
      <c r="AR93" s="429"/>
      <c r="AS93" s="429"/>
      <c r="AT93" s="429"/>
      <c r="AU93" s="429"/>
      <c r="AV93" s="429"/>
      <c r="AW93" s="429"/>
      <c r="AX93" s="429"/>
      <c r="AY93" s="429"/>
      <c r="AZ93" s="429"/>
      <c r="BA93" s="429"/>
      <c r="BB93" s="429"/>
      <c r="BC93" s="430"/>
      <c r="BD93" s="75"/>
      <c r="BE93" s="55" t="s">
        <v>222</v>
      </c>
      <c r="BF93" s="121"/>
      <c r="BG93" s="116"/>
      <c r="BH93" s="117"/>
      <c r="BI93" s="116"/>
      <c r="BJ93" s="117"/>
      <c r="BK93" s="122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</row>
    <row r="94" spans="1:151" s="24" customFormat="1" ht="24.95" customHeight="1" thickBot="1" x14ac:dyDescent="0.25">
      <c r="A94" s="161">
        <v>1</v>
      </c>
      <c r="B94" s="287" t="s">
        <v>146</v>
      </c>
      <c r="C94" s="162"/>
      <c r="D94" s="163">
        <v>2</v>
      </c>
      <c r="E94" s="164">
        <f>SUM(G94:N94)</f>
        <v>75</v>
      </c>
      <c r="F94" s="165">
        <f>SUM(G94:K94)</f>
        <v>30</v>
      </c>
      <c r="G94" s="168">
        <f>P94+U94+AA94+AG94+AM94+AT94</f>
        <v>30</v>
      </c>
      <c r="H94" s="168"/>
      <c r="I94" s="168"/>
      <c r="J94" s="168"/>
      <c r="K94" s="168"/>
      <c r="L94" s="344"/>
      <c r="M94" s="217">
        <v>10</v>
      </c>
      <c r="N94" s="218">
        <v>35</v>
      </c>
      <c r="O94" s="219">
        <f>T94+Z94+AF94+AL94+AS94+AY94</f>
        <v>3</v>
      </c>
      <c r="P94" s="167"/>
      <c r="Q94" s="168"/>
      <c r="R94" s="168"/>
      <c r="S94" s="168"/>
      <c r="T94" s="166"/>
      <c r="U94" s="168">
        <v>30</v>
      </c>
      <c r="V94" s="168"/>
      <c r="W94" s="168"/>
      <c r="X94" s="168"/>
      <c r="Y94" s="344"/>
      <c r="Z94" s="166">
        <v>3</v>
      </c>
      <c r="AA94" s="168"/>
      <c r="AB94" s="160"/>
      <c r="AC94" s="160"/>
      <c r="AD94" s="160"/>
      <c r="AE94" s="342"/>
      <c r="AF94" s="166"/>
      <c r="AG94" s="160"/>
      <c r="AH94" s="160"/>
      <c r="AI94" s="160"/>
      <c r="AJ94" s="160"/>
      <c r="AK94" s="342"/>
      <c r="AL94" s="166"/>
      <c r="AM94" s="160"/>
      <c r="AN94" s="160"/>
      <c r="AO94" s="160"/>
      <c r="AP94" s="160"/>
      <c r="AQ94" s="160"/>
      <c r="AR94" s="342"/>
      <c r="AS94" s="166"/>
      <c r="AT94" s="168"/>
      <c r="AU94" s="168"/>
      <c r="AV94" s="168"/>
      <c r="AW94" s="168"/>
      <c r="AX94" s="168"/>
      <c r="AY94" s="166"/>
      <c r="AZ94" s="168"/>
      <c r="BA94" s="168"/>
      <c r="BB94" s="168"/>
      <c r="BC94" s="169"/>
      <c r="BD94" s="76" t="s">
        <v>257</v>
      </c>
      <c r="BE94" s="49" t="s">
        <v>54</v>
      </c>
      <c r="BF94" s="123">
        <v>3</v>
      </c>
      <c r="BG94" s="49"/>
      <c r="BH94" s="63"/>
      <c r="BI94" s="49"/>
      <c r="BJ94" s="63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</row>
    <row r="95" spans="1:151" s="27" customFormat="1" ht="24.95" customHeight="1" thickBot="1" x14ac:dyDescent="0.3">
      <c r="A95" s="428" t="s">
        <v>214</v>
      </c>
      <c r="B95" s="429"/>
      <c r="C95" s="429"/>
      <c r="D95" s="429"/>
      <c r="E95" s="429"/>
      <c r="F95" s="429"/>
      <c r="G95" s="429"/>
      <c r="H95" s="429"/>
      <c r="I95" s="429"/>
      <c r="J95" s="429"/>
      <c r="K95" s="429"/>
      <c r="L95" s="429"/>
      <c r="M95" s="429"/>
      <c r="N95" s="429"/>
      <c r="O95" s="429"/>
      <c r="P95" s="429"/>
      <c r="Q95" s="429"/>
      <c r="R95" s="429"/>
      <c r="S95" s="429"/>
      <c r="T95" s="429"/>
      <c r="U95" s="429"/>
      <c r="V95" s="429"/>
      <c r="W95" s="429"/>
      <c r="X95" s="429"/>
      <c r="Y95" s="429"/>
      <c r="Z95" s="429"/>
      <c r="AA95" s="429"/>
      <c r="AB95" s="429"/>
      <c r="AC95" s="429"/>
      <c r="AD95" s="429"/>
      <c r="AE95" s="429"/>
      <c r="AF95" s="429"/>
      <c r="AG95" s="429"/>
      <c r="AH95" s="429"/>
      <c r="AI95" s="429"/>
      <c r="AJ95" s="429"/>
      <c r="AK95" s="429"/>
      <c r="AL95" s="429"/>
      <c r="AM95" s="429"/>
      <c r="AN95" s="429"/>
      <c r="AO95" s="429"/>
      <c r="AP95" s="429"/>
      <c r="AQ95" s="429"/>
      <c r="AR95" s="429"/>
      <c r="AS95" s="429"/>
      <c r="AT95" s="429"/>
      <c r="AU95" s="429"/>
      <c r="AV95" s="429"/>
      <c r="AW95" s="429"/>
      <c r="AX95" s="429"/>
      <c r="AY95" s="429"/>
      <c r="AZ95" s="429"/>
      <c r="BA95" s="429"/>
      <c r="BB95" s="429"/>
      <c r="BC95" s="430"/>
      <c r="BD95" s="75"/>
      <c r="BE95" s="54" t="s">
        <v>223</v>
      </c>
      <c r="BF95" s="54"/>
      <c r="BG95" s="124"/>
      <c r="BH95" s="125"/>
      <c r="BI95" s="124"/>
      <c r="BJ95" s="125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</row>
    <row r="96" spans="1:151" s="24" customFormat="1" ht="24.95" customHeight="1" thickBot="1" x14ac:dyDescent="0.25">
      <c r="A96" s="161">
        <v>1</v>
      </c>
      <c r="B96" s="364" t="s">
        <v>237</v>
      </c>
      <c r="C96" s="162"/>
      <c r="D96" s="163">
        <v>3</v>
      </c>
      <c r="E96" s="164">
        <f>SUM(G96:N96)</f>
        <v>50</v>
      </c>
      <c r="F96" s="165">
        <f>SUM(G94:K94)</f>
        <v>30</v>
      </c>
      <c r="G96" s="168">
        <v>30</v>
      </c>
      <c r="H96" s="168"/>
      <c r="I96" s="168"/>
      <c r="J96" s="168"/>
      <c r="K96" s="168"/>
      <c r="L96" s="344"/>
      <c r="M96" s="217">
        <v>2</v>
      </c>
      <c r="N96" s="218">
        <v>18</v>
      </c>
      <c r="O96" s="219">
        <f>T96+Z96+AF96+AL96+AS96+AY96</f>
        <v>2</v>
      </c>
      <c r="P96" s="167"/>
      <c r="Q96" s="168"/>
      <c r="R96" s="168"/>
      <c r="S96" s="168"/>
      <c r="T96" s="166"/>
      <c r="U96" s="168"/>
      <c r="V96" s="168"/>
      <c r="W96" s="168"/>
      <c r="X96" s="168"/>
      <c r="Y96" s="344"/>
      <c r="Z96" s="166"/>
      <c r="AA96" s="168">
        <v>30</v>
      </c>
      <c r="AB96" s="160"/>
      <c r="AC96" s="160"/>
      <c r="AD96" s="160"/>
      <c r="AE96" s="342"/>
      <c r="AF96" s="166">
        <v>2</v>
      </c>
      <c r="AG96" s="160"/>
      <c r="AH96" s="160"/>
      <c r="AI96" s="160"/>
      <c r="AJ96" s="160"/>
      <c r="AK96" s="342"/>
      <c r="AL96" s="166"/>
      <c r="AM96" s="160"/>
      <c r="AN96" s="160"/>
      <c r="AO96" s="160"/>
      <c r="AP96" s="160"/>
      <c r="AQ96" s="160"/>
      <c r="AR96" s="342"/>
      <c r="AS96" s="166"/>
      <c r="AT96" s="168"/>
      <c r="AU96" s="168"/>
      <c r="AV96" s="168"/>
      <c r="AW96" s="168"/>
      <c r="AX96" s="168"/>
      <c r="AY96" s="166"/>
      <c r="AZ96" s="168"/>
      <c r="BA96" s="168"/>
      <c r="BB96" s="168"/>
      <c r="BC96" s="169"/>
      <c r="BD96" s="35"/>
      <c r="BE96" s="49" t="s">
        <v>54</v>
      </c>
      <c r="BF96" s="123">
        <v>2</v>
      </c>
      <c r="BG96" s="49"/>
      <c r="BH96" s="63"/>
      <c r="BI96" s="49"/>
      <c r="BJ96" s="63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</row>
    <row r="97" spans="1:151" s="30" customFormat="1" ht="15" customHeight="1" thickBot="1" x14ac:dyDescent="0.25">
      <c r="A97" s="431" t="s">
        <v>236</v>
      </c>
      <c r="B97" s="432"/>
      <c r="C97" s="172"/>
      <c r="D97" s="172"/>
      <c r="E97" s="172">
        <f>E96+E94</f>
        <v>125</v>
      </c>
      <c r="F97" s="172">
        <f t="shared" ref="F97:AY97" si="18">F96+F94</f>
        <v>60</v>
      </c>
      <c r="G97" s="172">
        <f t="shared" si="18"/>
        <v>60</v>
      </c>
      <c r="H97" s="172">
        <f t="shared" si="18"/>
        <v>0</v>
      </c>
      <c r="I97" s="172">
        <f t="shared" si="18"/>
        <v>0</v>
      </c>
      <c r="J97" s="172">
        <f t="shared" si="18"/>
        <v>0</v>
      </c>
      <c r="K97" s="172">
        <f t="shared" si="18"/>
        <v>0</v>
      </c>
      <c r="L97" s="338">
        <f t="shared" si="18"/>
        <v>0</v>
      </c>
      <c r="M97" s="172">
        <f t="shared" si="18"/>
        <v>12</v>
      </c>
      <c r="N97" s="172">
        <f t="shared" si="18"/>
        <v>53</v>
      </c>
      <c r="O97" s="172">
        <f t="shared" si="18"/>
        <v>5</v>
      </c>
      <c r="P97" s="172">
        <f t="shared" si="18"/>
        <v>0</v>
      </c>
      <c r="Q97" s="172">
        <f t="shared" si="18"/>
        <v>0</v>
      </c>
      <c r="R97" s="172">
        <f t="shared" si="18"/>
        <v>0</v>
      </c>
      <c r="S97" s="172">
        <f t="shared" si="18"/>
        <v>0</v>
      </c>
      <c r="T97" s="172">
        <f t="shared" si="18"/>
        <v>0</v>
      </c>
      <c r="U97" s="172">
        <f t="shared" si="18"/>
        <v>30</v>
      </c>
      <c r="V97" s="172">
        <f t="shared" si="18"/>
        <v>0</v>
      </c>
      <c r="W97" s="172">
        <f t="shared" si="18"/>
        <v>0</v>
      </c>
      <c r="X97" s="172">
        <f t="shared" si="18"/>
        <v>0</v>
      </c>
      <c r="Y97" s="338">
        <f t="shared" si="18"/>
        <v>0</v>
      </c>
      <c r="Z97" s="338">
        <f t="shared" si="18"/>
        <v>3</v>
      </c>
      <c r="AA97" s="338">
        <f t="shared" si="18"/>
        <v>30</v>
      </c>
      <c r="AB97" s="338">
        <f t="shared" si="18"/>
        <v>0</v>
      </c>
      <c r="AC97" s="338">
        <f t="shared" si="18"/>
        <v>0</v>
      </c>
      <c r="AD97" s="338">
        <f t="shared" si="18"/>
        <v>0</v>
      </c>
      <c r="AE97" s="338">
        <f t="shared" si="18"/>
        <v>0</v>
      </c>
      <c r="AF97" s="338">
        <f t="shared" si="18"/>
        <v>2</v>
      </c>
      <c r="AG97" s="338">
        <f t="shared" si="18"/>
        <v>0</v>
      </c>
      <c r="AH97" s="338">
        <f t="shared" si="18"/>
        <v>0</v>
      </c>
      <c r="AI97" s="338">
        <f t="shared" si="18"/>
        <v>0</v>
      </c>
      <c r="AJ97" s="338">
        <f t="shared" si="18"/>
        <v>0</v>
      </c>
      <c r="AK97" s="338">
        <f t="shared" si="18"/>
        <v>0</v>
      </c>
      <c r="AL97" s="338">
        <f t="shared" si="18"/>
        <v>0</v>
      </c>
      <c r="AM97" s="338">
        <f t="shared" si="18"/>
        <v>0</v>
      </c>
      <c r="AN97" s="338">
        <f t="shared" si="18"/>
        <v>0</v>
      </c>
      <c r="AO97" s="338">
        <f t="shared" si="18"/>
        <v>0</v>
      </c>
      <c r="AP97" s="338">
        <f t="shared" si="18"/>
        <v>0</v>
      </c>
      <c r="AQ97" s="338">
        <f t="shared" si="18"/>
        <v>0</v>
      </c>
      <c r="AR97" s="338">
        <f t="shared" si="18"/>
        <v>0</v>
      </c>
      <c r="AS97" s="338">
        <f t="shared" si="18"/>
        <v>0</v>
      </c>
      <c r="AT97" s="338">
        <f t="shared" si="18"/>
        <v>0</v>
      </c>
      <c r="AU97" s="338">
        <f t="shared" si="18"/>
        <v>0</v>
      </c>
      <c r="AV97" s="338">
        <f t="shared" si="18"/>
        <v>0</v>
      </c>
      <c r="AW97" s="338">
        <f t="shared" si="18"/>
        <v>0</v>
      </c>
      <c r="AX97" s="338">
        <f t="shared" si="18"/>
        <v>0</v>
      </c>
      <c r="AY97" s="172">
        <f t="shared" si="18"/>
        <v>0</v>
      </c>
      <c r="AZ97" s="172">
        <f t="shared" ref="AZ97:BC97" si="19">SUM(AZ94:AZ96)</f>
        <v>0</v>
      </c>
      <c r="BA97" s="172">
        <f t="shared" si="19"/>
        <v>0</v>
      </c>
      <c r="BB97" s="172">
        <f t="shared" si="19"/>
        <v>0</v>
      </c>
      <c r="BC97" s="220">
        <f t="shared" si="19"/>
        <v>0</v>
      </c>
      <c r="BD97" s="74"/>
      <c r="BE97" s="52" t="s">
        <v>224</v>
      </c>
      <c r="BF97" s="326">
        <v>5</v>
      </c>
      <c r="BG97" s="126"/>
      <c r="BH97" s="127"/>
      <c r="BI97" s="126"/>
      <c r="BJ97" s="127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</row>
    <row r="98" spans="1:151" s="26" customFormat="1" ht="17.25" customHeight="1" thickBot="1" x14ac:dyDescent="0.25">
      <c r="A98" s="428" t="s">
        <v>215</v>
      </c>
      <c r="B98" s="429"/>
      <c r="C98" s="429"/>
      <c r="D98" s="429"/>
      <c r="E98" s="429"/>
      <c r="F98" s="429"/>
      <c r="G98" s="429"/>
      <c r="H98" s="429"/>
      <c r="I98" s="429"/>
      <c r="J98" s="429"/>
      <c r="K98" s="429"/>
      <c r="L98" s="429"/>
      <c r="M98" s="429"/>
      <c r="N98" s="429"/>
      <c r="O98" s="429"/>
      <c r="P98" s="429"/>
      <c r="Q98" s="429"/>
      <c r="R98" s="429"/>
      <c r="S98" s="429"/>
      <c r="T98" s="429"/>
      <c r="U98" s="429"/>
      <c r="V98" s="429"/>
      <c r="W98" s="429"/>
      <c r="X98" s="429"/>
      <c r="Y98" s="429"/>
      <c r="Z98" s="429"/>
      <c r="AA98" s="429"/>
      <c r="AB98" s="429"/>
      <c r="AC98" s="429"/>
      <c r="AD98" s="429"/>
      <c r="AE98" s="429"/>
      <c r="AF98" s="429"/>
      <c r="AG98" s="429"/>
      <c r="AH98" s="429"/>
      <c r="AI98" s="429"/>
      <c r="AJ98" s="429"/>
      <c r="AK98" s="429"/>
      <c r="AL98" s="429"/>
      <c r="AM98" s="429"/>
      <c r="AN98" s="429"/>
      <c r="AO98" s="429"/>
      <c r="AP98" s="429"/>
      <c r="AQ98" s="429"/>
      <c r="AR98" s="429"/>
      <c r="AS98" s="429"/>
      <c r="AT98" s="429"/>
      <c r="AU98" s="429"/>
      <c r="AV98" s="429"/>
      <c r="AW98" s="429"/>
      <c r="AX98" s="429"/>
      <c r="AY98" s="429"/>
      <c r="AZ98" s="429"/>
      <c r="BA98" s="429"/>
      <c r="BB98" s="429"/>
      <c r="BC98" s="429"/>
      <c r="BD98" s="71"/>
      <c r="BE98" s="53"/>
      <c r="BF98" s="53"/>
      <c r="BG98" s="118"/>
      <c r="BH98" s="119"/>
      <c r="BI98" s="118"/>
      <c r="BJ98" s="119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</row>
    <row r="99" spans="1:151" s="27" customFormat="1" ht="17.25" customHeight="1" thickBot="1" x14ac:dyDescent="0.3">
      <c r="A99" s="428" t="s">
        <v>217</v>
      </c>
      <c r="B99" s="429"/>
      <c r="C99" s="429"/>
      <c r="D99" s="429"/>
      <c r="E99" s="429"/>
      <c r="F99" s="429"/>
      <c r="G99" s="429"/>
      <c r="H99" s="429"/>
      <c r="I99" s="429"/>
      <c r="J99" s="429"/>
      <c r="K99" s="429"/>
      <c r="L99" s="429"/>
      <c r="M99" s="429"/>
      <c r="N99" s="429"/>
      <c r="O99" s="429"/>
      <c r="P99" s="429"/>
      <c r="Q99" s="429"/>
      <c r="R99" s="429"/>
      <c r="S99" s="429"/>
      <c r="T99" s="429"/>
      <c r="U99" s="429"/>
      <c r="V99" s="429"/>
      <c r="W99" s="429"/>
      <c r="X99" s="429"/>
      <c r="Y99" s="429"/>
      <c r="Z99" s="429"/>
      <c r="AA99" s="429"/>
      <c r="AB99" s="429"/>
      <c r="AC99" s="429"/>
      <c r="AD99" s="429"/>
      <c r="AE99" s="429"/>
      <c r="AF99" s="429"/>
      <c r="AG99" s="429"/>
      <c r="AH99" s="429"/>
      <c r="AI99" s="429"/>
      <c r="AJ99" s="429"/>
      <c r="AK99" s="429"/>
      <c r="AL99" s="429"/>
      <c r="AM99" s="429"/>
      <c r="AN99" s="429"/>
      <c r="AO99" s="429"/>
      <c r="AP99" s="429"/>
      <c r="AQ99" s="429"/>
      <c r="AR99" s="429"/>
      <c r="AS99" s="429"/>
      <c r="AT99" s="429"/>
      <c r="AU99" s="429"/>
      <c r="AV99" s="429"/>
      <c r="AW99" s="429"/>
      <c r="AX99" s="429"/>
      <c r="AY99" s="429"/>
      <c r="AZ99" s="429"/>
      <c r="BA99" s="429"/>
      <c r="BB99" s="429"/>
      <c r="BC99" s="430"/>
      <c r="BD99" s="75"/>
      <c r="BE99" s="54" t="s">
        <v>145</v>
      </c>
      <c r="BF99" s="54"/>
      <c r="BG99" s="116"/>
      <c r="BH99" s="117"/>
      <c r="BI99" s="116"/>
      <c r="BJ99" s="117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</row>
    <row r="100" spans="1:151" s="24" customFormat="1" ht="24.95" customHeight="1" thickBot="1" x14ac:dyDescent="0.25">
      <c r="A100" s="161">
        <v>1</v>
      </c>
      <c r="B100" s="280" t="s">
        <v>150</v>
      </c>
      <c r="C100" s="162"/>
      <c r="D100" s="163">
        <v>1</v>
      </c>
      <c r="E100" s="164">
        <f>SUM(G100:N100)</f>
        <v>12.5</v>
      </c>
      <c r="F100" s="165">
        <f>SUM(G100:K100)</f>
        <v>10</v>
      </c>
      <c r="G100" s="168">
        <v>10</v>
      </c>
      <c r="H100" s="168"/>
      <c r="I100" s="168"/>
      <c r="J100" s="168"/>
      <c r="K100" s="168"/>
      <c r="L100" s="344"/>
      <c r="M100" s="217">
        <v>1</v>
      </c>
      <c r="N100" s="218">
        <v>1.5</v>
      </c>
      <c r="O100" s="170">
        <f>T100+Z100+AF100+AL100+AS100+AY100</f>
        <v>0.5</v>
      </c>
      <c r="P100" s="167">
        <v>10</v>
      </c>
      <c r="Q100" s="168"/>
      <c r="R100" s="168"/>
      <c r="S100" s="168"/>
      <c r="T100" s="166">
        <v>0.5</v>
      </c>
      <c r="U100" s="168"/>
      <c r="V100" s="168"/>
      <c r="W100" s="168"/>
      <c r="X100" s="168"/>
      <c r="Y100" s="344"/>
      <c r="Z100" s="166"/>
      <c r="AA100" s="168"/>
      <c r="AB100" s="160"/>
      <c r="AC100" s="160"/>
      <c r="AD100" s="160"/>
      <c r="AE100" s="342"/>
      <c r="AF100" s="166"/>
      <c r="AG100" s="160"/>
      <c r="AH100" s="160"/>
      <c r="AI100" s="160"/>
      <c r="AJ100" s="160"/>
      <c r="AK100" s="342"/>
      <c r="AL100" s="166"/>
      <c r="AM100" s="160"/>
      <c r="AN100" s="160"/>
      <c r="AO100" s="160"/>
      <c r="AP100" s="160"/>
      <c r="AQ100" s="160"/>
      <c r="AR100" s="342"/>
      <c r="AS100" s="166"/>
      <c r="AT100" s="168"/>
      <c r="AU100" s="168"/>
      <c r="AV100" s="168"/>
      <c r="AW100" s="168"/>
      <c r="AX100" s="168"/>
      <c r="AY100" s="166"/>
      <c r="AZ100" s="168"/>
      <c r="BA100" s="168"/>
      <c r="BB100" s="168"/>
      <c r="BC100" s="169"/>
      <c r="BD100" s="375" t="s">
        <v>256</v>
      </c>
      <c r="BE100" s="49" t="s">
        <v>54</v>
      </c>
      <c r="BF100" s="128">
        <v>0.5</v>
      </c>
      <c r="BG100" s="49"/>
      <c r="BH100" s="63"/>
      <c r="BI100" s="49"/>
      <c r="BJ100" s="63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</row>
    <row r="101" spans="1:151" s="27" customFormat="1" ht="24.95" customHeight="1" thickBot="1" x14ac:dyDescent="0.3">
      <c r="A101" s="428" t="s">
        <v>216</v>
      </c>
      <c r="B101" s="429"/>
      <c r="C101" s="429"/>
      <c r="D101" s="429"/>
      <c r="E101" s="429"/>
      <c r="F101" s="429"/>
      <c r="G101" s="429"/>
      <c r="H101" s="429"/>
      <c r="I101" s="429"/>
      <c r="J101" s="429"/>
      <c r="K101" s="429"/>
      <c r="L101" s="429"/>
      <c r="M101" s="429"/>
      <c r="N101" s="429"/>
      <c r="O101" s="429"/>
      <c r="P101" s="429"/>
      <c r="Q101" s="429"/>
      <c r="R101" s="429"/>
      <c r="S101" s="429"/>
      <c r="T101" s="429"/>
      <c r="U101" s="429"/>
      <c r="V101" s="429"/>
      <c r="W101" s="429"/>
      <c r="X101" s="429"/>
      <c r="Y101" s="429"/>
      <c r="Z101" s="429"/>
      <c r="AA101" s="429"/>
      <c r="AB101" s="429"/>
      <c r="AC101" s="429"/>
      <c r="AD101" s="429"/>
      <c r="AE101" s="429"/>
      <c r="AF101" s="429"/>
      <c r="AG101" s="429"/>
      <c r="AH101" s="429"/>
      <c r="AI101" s="429"/>
      <c r="AJ101" s="429"/>
      <c r="AK101" s="429"/>
      <c r="AL101" s="429"/>
      <c r="AM101" s="429"/>
      <c r="AN101" s="429"/>
      <c r="AO101" s="429"/>
      <c r="AP101" s="429"/>
      <c r="AQ101" s="429"/>
      <c r="AR101" s="429"/>
      <c r="AS101" s="429"/>
      <c r="AT101" s="429"/>
      <c r="AU101" s="429"/>
      <c r="AV101" s="429"/>
      <c r="AW101" s="429"/>
      <c r="AX101" s="429"/>
      <c r="AY101" s="429"/>
      <c r="AZ101" s="429"/>
      <c r="BA101" s="429"/>
      <c r="BB101" s="429"/>
      <c r="BC101" s="430"/>
      <c r="BD101" s="75"/>
      <c r="BE101" s="54" t="s">
        <v>147</v>
      </c>
      <c r="BF101" s="57"/>
      <c r="BG101" s="124"/>
      <c r="BH101" s="125"/>
      <c r="BI101" s="124"/>
      <c r="BJ101" s="125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</row>
    <row r="102" spans="1:151" s="24" customFormat="1" ht="24.95" customHeight="1" x14ac:dyDescent="0.2">
      <c r="A102" s="161">
        <v>1</v>
      </c>
      <c r="B102" s="280" t="s">
        <v>151</v>
      </c>
      <c r="C102" s="162"/>
      <c r="D102" s="163">
        <v>4</v>
      </c>
      <c r="E102" s="164">
        <f>SUM(G102:N102)</f>
        <v>150</v>
      </c>
      <c r="F102" s="165">
        <v>120</v>
      </c>
      <c r="G102" s="168"/>
      <c r="H102" s="168">
        <f>Q102+V102+AB102+AH102+AN102+AU102</f>
        <v>120</v>
      </c>
      <c r="I102" s="168"/>
      <c r="J102" s="168"/>
      <c r="K102" s="168"/>
      <c r="L102" s="344"/>
      <c r="M102" s="217">
        <v>12</v>
      </c>
      <c r="N102" s="218">
        <v>18</v>
      </c>
      <c r="O102" s="170">
        <f>T102+Z102+AF102+AL102</f>
        <v>6</v>
      </c>
      <c r="P102" s="167"/>
      <c r="Q102" s="168">
        <v>30</v>
      </c>
      <c r="R102" s="168"/>
      <c r="S102" s="168"/>
      <c r="T102" s="166">
        <v>1.5</v>
      </c>
      <c r="U102" s="168"/>
      <c r="V102" s="168">
        <v>30</v>
      </c>
      <c r="W102" s="168"/>
      <c r="X102" s="168"/>
      <c r="Y102" s="344"/>
      <c r="Z102" s="166">
        <v>1.5</v>
      </c>
      <c r="AA102" s="168"/>
      <c r="AB102" s="160">
        <v>30</v>
      </c>
      <c r="AC102" s="160"/>
      <c r="AD102" s="160"/>
      <c r="AE102" s="342"/>
      <c r="AF102" s="166">
        <v>1.5</v>
      </c>
      <c r="AG102" s="160"/>
      <c r="AH102" s="160">
        <v>30</v>
      </c>
      <c r="AI102" s="160"/>
      <c r="AJ102" s="160"/>
      <c r="AK102" s="342"/>
      <c r="AL102" s="166">
        <v>1.5</v>
      </c>
      <c r="AM102" s="160"/>
      <c r="AN102" s="160"/>
      <c r="AO102" s="160"/>
      <c r="AP102" s="160"/>
      <c r="AQ102" s="160"/>
      <c r="AR102" s="342"/>
      <c r="AS102" s="166"/>
      <c r="AT102" s="168"/>
      <c r="AU102" s="168"/>
      <c r="AV102" s="168"/>
      <c r="AW102" s="168"/>
      <c r="AX102" s="168"/>
      <c r="AY102" s="166"/>
      <c r="AZ102" s="168"/>
      <c r="BA102" s="168"/>
      <c r="BB102" s="168"/>
      <c r="BC102" s="169"/>
      <c r="BD102" s="35" t="s">
        <v>255</v>
      </c>
      <c r="BE102" s="49" t="s">
        <v>54</v>
      </c>
      <c r="BF102" s="115">
        <v>6</v>
      </c>
      <c r="BG102" s="49"/>
      <c r="BH102" s="63"/>
      <c r="BI102" s="49"/>
      <c r="BJ102" s="63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</row>
    <row r="103" spans="1:151" s="24" customFormat="1" ht="24.95" customHeight="1" thickBot="1" x14ac:dyDescent="0.25">
      <c r="A103" s="161">
        <v>2</v>
      </c>
      <c r="B103" s="279" t="s">
        <v>152</v>
      </c>
      <c r="C103" s="162"/>
      <c r="D103" s="163">
        <v>2</v>
      </c>
      <c r="E103" s="164">
        <f>SUM(G103:N103)</f>
        <v>60</v>
      </c>
      <c r="F103" s="165">
        <v>60</v>
      </c>
      <c r="G103" s="168"/>
      <c r="H103" s="168">
        <f>Q103+V103+AB103+AH103+AN103+AU103</f>
        <v>60</v>
      </c>
      <c r="I103" s="168"/>
      <c r="J103" s="168"/>
      <c r="K103" s="168"/>
      <c r="L103" s="344"/>
      <c r="M103" s="217"/>
      <c r="N103" s="218"/>
      <c r="O103" s="170">
        <f>T103+Z103+AF103+AL103</f>
        <v>0</v>
      </c>
      <c r="P103" s="167"/>
      <c r="Q103" s="168">
        <v>30</v>
      </c>
      <c r="R103" s="168"/>
      <c r="S103" s="168"/>
      <c r="T103" s="166">
        <v>0</v>
      </c>
      <c r="U103" s="168"/>
      <c r="V103" s="168">
        <v>30</v>
      </c>
      <c r="W103" s="168"/>
      <c r="X103" s="168"/>
      <c r="Y103" s="344"/>
      <c r="Z103" s="166">
        <v>0</v>
      </c>
      <c r="AA103" s="168"/>
      <c r="AB103" s="160"/>
      <c r="AC103" s="160"/>
      <c r="AD103" s="160"/>
      <c r="AE103" s="342"/>
      <c r="AF103" s="166"/>
      <c r="AG103" s="160"/>
      <c r="AH103" s="160"/>
      <c r="AI103" s="160"/>
      <c r="AJ103" s="160"/>
      <c r="AK103" s="342"/>
      <c r="AL103" s="166"/>
      <c r="AM103" s="160"/>
      <c r="AN103" s="160"/>
      <c r="AO103" s="160"/>
      <c r="AP103" s="160"/>
      <c r="AQ103" s="160"/>
      <c r="AR103" s="342"/>
      <c r="AS103" s="166"/>
      <c r="AT103" s="168"/>
      <c r="AU103" s="168"/>
      <c r="AV103" s="168"/>
      <c r="AW103" s="168"/>
      <c r="AX103" s="168"/>
      <c r="AY103" s="166"/>
      <c r="AZ103" s="168"/>
      <c r="BA103" s="168"/>
      <c r="BB103" s="168"/>
      <c r="BC103" s="169"/>
      <c r="BD103" s="35" t="s">
        <v>196</v>
      </c>
      <c r="BE103" s="49" t="s">
        <v>54</v>
      </c>
      <c r="BF103" s="129"/>
      <c r="BG103" s="49"/>
      <c r="BH103" s="63"/>
      <c r="BI103" s="49"/>
      <c r="BJ103" s="63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</row>
    <row r="104" spans="1:151" s="30" customFormat="1" ht="15" customHeight="1" thickBot="1" x14ac:dyDescent="0.25">
      <c r="A104" s="431" t="s">
        <v>148</v>
      </c>
      <c r="B104" s="432"/>
      <c r="C104" s="172"/>
      <c r="D104" s="172"/>
      <c r="E104" s="370">
        <f>E100+E102+E103</f>
        <v>222.5</v>
      </c>
      <c r="F104" s="172">
        <f>F100+F102+F103</f>
        <v>190</v>
      </c>
      <c r="G104" s="172">
        <f>G103+G102+G100</f>
        <v>10</v>
      </c>
      <c r="H104" s="172">
        <f>H103+H102+H100</f>
        <v>180</v>
      </c>
      <c r="I104" s="172">
        <f t="shared" ref="I104:AY104" si="20">I103+I102+I100</f>
        <v>0</v>
      </c>
      <c r="J104" s="172">
        <f t="shared" si="20"/>
        <v>0</v>
      </c>
      <c r="K104" s="172">
        <f t="shared" si="20"/>
        <v>0</v>
      </c>
      <c r="L104" s="338">
        <f t="shared" si="20"/>
        <v>0</v>
      </c>
      <c r="M104" s="172">
        <f t="shared" si="20"/>
        <v>13</v>
      </c>
      <c r="N104" s="370">
        <f t="shared" si="20"/>
        <v>19.5</v>
      </c>
      <c r="O104" s="172">
        <f t="shared" si="20"/>
        <v>6.5</v>
      </c>
      <c r="P104" s="172">
        <f t="shared" si="20"/>
        <v>10</v>
      </c>
      <c r="Q104" s="172">
        <f t="shared" si="20"/>
        <v>60</v>
      </c>
      <c r="R104" s="172">
        <f t="shared" si="20"/>
        <v>0</v>
      </c>
      <c r="S104" s="172">
        <f t="shared" si="20"/>
        <v>0</v>
      </c>
      <c r="T104" s="172">
        <f t="shared" si="20"/>
        <v>2</v>
      </c>
      <c r="U104" s="172">
        <f t="shared" si="20"/>
        <v>0</v>
      </c>
      <c r="V104" s="172">
        <f t="shared" si="20"/>
        <v>60</v>
      </c>
      <c r="W104" s="172">
        <f t="shared" si="20"/>
        <v>0</v>
      </c>
      <c r="X104" s="172">
        <f t="shared" si="20"/>
        <v>0</v>
      </c>
      <c r="Y104" s="338">
        <f t="shared" si="20"/>
        <v>0</v>
      </c>
      <c r="Z104" s="338">
        <f t="shared" si="20"/>
        <v>1.5</v>
      </c>
      <c r="AA104" s="338">
        <f t="shared" si="20"/>
        <v>0</v>
      </c>
      <c r="AB104" s="338">
        <f t="shared" si="20"/>
        <v>30</v>
      </c>
      <c r="AC104" s="338">
        <f t="shared" si="20"/>
        <v>0</v>
      </c>
      <c r="AD104" s="338">
        <f t="shared" si="20"/>
        <v>0</v>
      </c>
      <c r="AE104" s="338">
        <f t="shared" si="20"/>
        <v>0</v>
      </c>
      <c r="AF104" s="338">
        <f t="shared" si="20"/>
        <v>1.5</v>
      </c>
      <c r="AG104" s="338">
        <f t="shared" si="20"/>
        <v>0</v>
      </c>
      <c r="AH104" s="338">
        <f t="shared" si="20"/>
        <v>30</v>
      </c>
      <c r="AI104" s="338">
        <f t="shared" si="20"/>
        <v>0</v>
      </c>
      <c r="AJ104" s="338">
        <f t="shared" si="20"/>
        <v>0</v>
      </c>
      <c r="AK104" s="338">
        <f t="shared" si="20"/>
        <v>0</v>
      </c>
      <c r="AL104" s="338">
        <f t="shared" si="20"/>
        <v>1.5</v>
      </c>
      <c r="AM104" s="338">
        <f t="shared" si="20"/>
        <v>0</v>
      </c>
      <c r="AN104" s="338">
        <f t="shared" si="20"/>
        <v>0</v>
      </c>
      <c r="AO104" s="338">
        <f t="shared" si="20"/>
        <v>0</v>
      </c>
      <c r="AP104" s="338">
        <f t="shared" si="20"/>
        <v>0</v>
      </c>
      <c r="AQ104" s="338">
        <f t="shared" si="20"/>
        <v>0</v>
      </c>
      <c r="AR104" s="338">
        <f t="shared" si="20"/>
        <v>0</v>
      </c>
      <c r="AS104" s="338">
        <f t="shared" si="20"/>
        <v>0</v>
      </c>
      <c r="AT104" s="338">
        <f t="shared" si="20"/>
        <v>0</v>
      </c>
      <c r="AU104" s="338">
        <f t="shared" si="20"/>
        <v>0</v>
      </c>
      <c r="AV104" s="338">
        <f t="shared" si="20"/>
        <v>0</v>
      </c>
      <c r="AW104" s="338">
        <f t="shared" si="20"/>
        <v>0</v>
      </c>
      <c r="AX104" s="338">
        <f t="shared" si="20"/>
        <v>0</v>
      </c>
      <c r="AY104" s="338">
        <f t="shared" si="20"/>
        <v>0</v>
      </c>
      <c r="AZ104" s="172">
        <f t="shared" ref="AZ104:BC104" si="21">SUM(AZ100:AZ103)</f>
        <v>0</v>
      </c>
      <c r="BA104" s="172">
        <f t="shared" si="21"/>
        <v>0</v>
      </c>
      <c r="BB104" s="172">
        <f t="shared" si="21"/>
        <v>0</v>
      </c>
      <c r="BC104" s="220">
        <f t="shared" si="21"/>
        <v>0</v>
      </c>
      <c r="BD104" s="74"/>
      <c r="BE104" s="52" t="s">
        <v>149</v>
      </c>
      <c r="BF104" s="327">
        <v>6.5</v>
      </c>
      <c r="BG104" s="126"/>
      <c r="BH104" s="127"/>
      <c r="BI104" s="126"/>
      <c r="BJ104" s="127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</row>
    <row r="105" spans="1:151" s="29" customFormat="1" ht="17.25" customHeight="1" x14ac:dyDescent="0.2">
      <c r="A105" s="425" t="s">
        <v>251</v>
      </c>
      <c r="B105" s="426"/>
      <c r="C105" s="426"/>
      <c r="D105" s="426"/>
      <c r="E105" s="426"/>
      <c r="F105" s="426"/>
      <c r="G105" s="426"/>
      <c r="H105" s="426"/>
      <c r="I105" s="426"/>
      <c r="J105" s="426"/>
      <c r="K105" s="426"/>
      <c r="L105" s="426"/>
      <c r="M105" s="426"/>
      <c r="N105" s="426"/>
      <c r="O105" s="426"/>
      <c r="P105" s="426"/>
      <c r="Q105" s="426"/>
      <c r="R105" s="426"/>
      <c r="S105" s="426"/>
      <c r="T105" s="426"/>
      <c r="U105" s="426"/>
      <c r="V105" s="426"/>
      <c r="W105" s="426"/>
      <c r="X105" s="426"/>
      <c r="Y105" s="426"/>
      <c r="Z105" s="426"/>
      <c r="AA105" s="426"/>
      <c r="AB105" s="426"/>
      <c r="AC105" s="426"/>
      <c r="AD105" s="426"/>
      <c r="AE105" s="426"/>
      <c r="AF105" s="426"/>
      <c r="AG105" s="426"/>
      <c r="AH105" s="426"/>
      <c r="AI105" s="426"/>
      <c r="AJ105" s="426"/>
      <c r="AK105" s="426"/>
      <c r="AL105" s="426"/>
      <c r="AM105" s="426"/>
      <c r="AN105" s="426"/>
      <c r="AO105" s="426"/>
      <c r="AP105" s="426"/>
      <c r="AQ105" s="426"/>
      <c r="AR105" s="426"/>
      <c r="AS105" s="426"/>
      <c r="AT105" s="426"/>
      <c r="AU105" s="426"/>
      <c r="AV105" s="426"/>
      <c r="AW105" s="426"/>
      <c r="AX105" s="426"/>
      <c r="AY105" s="426"/>
      <c r="AZ105" s="426"/>
      <c r="BA105" s="426"/>
      <c r="BB105" s="426"/>
      <c r="BC105" s="426"/>
      <c r="BD105" s="143"/>
      <c r="BE105" s="58"/>
      <c r="BF105" s="58"/>
      <c r="BG105" s="116"/>
      <c r="BH105" s="117"/>
      <c r="BI105" s="116"/>
      <c r="BJ105" s="117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</row>
    <row r="106" spans="1:151" s="29" customFormat="1" ht="24.95" customHeight="1" x14ac:dyDescent="0.2">
      <c r="A106" s="351">
        <v>1</v>
      </c>
      <c r="B106" s="284" t="s">
        <v>97</v>
      </c>
      <c r="C106" s="221"/>
      <c r="D106" s="185">
        <v>2</v>
      </c>
      <c r="E106" s="222">
        <v>150</v>
      </c>
      <c r="F106" s="165">
        <v>150</v>
      </c>
      <c r="G106" s="221"/>
      <c r="H106" s="221"/>
      <c r="I106" s="221"/>
      <c r="J106" s="221"/>
      <c r="K106" s="221"/>
      <c r="L106" s="365">
        <v>150</v>
      </c>
      <c r="M106" s="223"/>
      <c r="N106" s="224"/>
      <c r="O106" s="166">
        <v>6</v>
      </c>
      <c r="P106" s="185"/>
      <c r="Q106" s="185"/>
      <c r="R106" s="185"/>
      <c r="S106" s="185"/>
      <c r="T106" s="177"/>
      <c r="U106" s="355"/>
      <c r="V106" s="355"/>
      <c r="W106" s="355"/>
      <c r="X106" s="355"/>
      <c r="Y106" s="345">
        <v>150</v>
      </c>
      <c r="Z106" s="166">
        <v>6</v>
      </c>
      <c r="AA106" s="355"/>
      <c r="AB106" s="355"/>
      <c r="AC106" s="355"/>
      <c r="AD106" s="355"/>
      <c r="AE106" s="185"/>
      <c r="AF106" s="177"/>
      <c r="AG106" s="355"/>
      <c r="AH106" s="355"/>
      <c r="AI106" s="355"/>
      <c r="AJ106" s="355"/>
      <c r="AK106" s="185"/>
      <c r="AL106" s="177"/>
      <c r="AM106" s="355"/>
      <c r="AN106" s="355"/>
      <c r="AO106" s="355"/>
      <c r="AP106" s="355"/>
      <c r="AQ106" s="355"/>
      <c r="AR106" s="355"/>
      <c r="AS106" s="177"/>
      <c r="AT106" s="185"/>
      <c r="AU106" s="185"/>
      <c r="AV106" s="185"/>
      <c r="AW106" s="185"/>
      <c r="AX106" s="185"/>
      <c r="AY106" s="177"/>
      <c r="AZ106" s="225"/>
      <c r="BA106" s="225"/>
      <c r="BB106" s="225"/>
      <c r="BC106" s="225"/>
      <c r="BD106" s="363" t="s">
        <v>57</v>
      </c>
      <c r="BE106" s="49" t="s">
        <v>54</v>
      </c>
      <c r="BF106" s="62">
        <v>6</v>
      </c>
      <c r="BG106" s="360"/>
      <c r="BH106" s="63"/>
      <c r="BI106" s="49"/>
      <c r="BJ106" s="63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</row>
    <row r="107" spans="1:151" s="29" customFormat="1" ht="24.95" customHeight="1" x14ac:dyDescent="0.2">
      <c r="A107" s="351">
        <v>2</v>
      </c>
      <c r="B107" s="358" t="s">
        <v>247</v>
      </c>
      <c r="C107" s="221"/>
      <c r="D107" s="185">
        <v>3</v>
      </c>
      <c r="E107" s="222">
        <v>200</v>
      </c>
      <c r="F107" s="165">
        <v>200</v>
      </c>
      <c r="G107" s="221"/>
      <c r="H107" s="221"/>
      <c r="I107" s="221"/>
      <c r="J107" s="221"/>
      <c r="K107" s="221"/>
      <c r="L107" s="365">
        <v>200</v>
      </c>
      <c r="M107" s="223"/>
      <c r="N107" s="224"/>
      <c r="O107" s="166">
        <v>8</v>
      </c>
      <c r="P107" s="185"/>
      <c r="Q107" s="185"/>
      <c r="R107" s="185"/>
      <c r="S107" s="185"/>
      <c r="T107" s="177"/>
      <c r="U107" s="355"/>
      <c r="V107" s="355"/>
      <c r="W107" s="355"/>
      <c r="X107" s="355"/>
      <c r="Y107" s="185"/>
      <c r="Z107" s="177"/>
      <c r="AA107" s="355"/>
      <c r="AB107" s="355"/>
      <c r="AC107" s="355"/>
      <c r="AD107" s="355"/>
      <c r="AE107" s="345">
        <v>200</v>
      </c>
      <c r="AF107" s="166">
        <v>8</v>
      </c>
      <c r="AG107" s="355"/>
      <c r="AH107" s="355"/>
      <c r="AI107" s="355"/>
      <c r="AJ107" s="355"/>
      <c r="AK107" s="185"/>
      <c r="AL107" s="177"/>
      <c r="AM107" s="355"/>
      <c r="AN107" s="355"/>
      <c r="AO107" s="355"/>
      <c r="AP107" s="355"/>
      <c r="AQ107" s="355"/>
      <c r="AR107" s="355"/>
      <c r="AS107" s="177"/>
      <c r="AT107" s="185"/>
      <c r="AU107" s="185"/>
      <c r="AV107" s="185"/>
      <c r="AW107" s="185"/>
      <c r="AX107" s="185"/>
      <c r="AY107" s="177"/>
      <c r="AZ107" s="339"/>
      <c r="BA107" s="339"/>
      <c r="BB107" s="339"/>
      <c r="BC107" s="339"/>
      <c r="BD107" s="363" t="s">
        <v>57</v>
      </c>
      <c r="BE107" s="49" t="s">
        <v>54</v>
      </c>
      <c r="BF107" s="62">
        <v>8</v>
      </c>
      <c r="BG107" s="356"/>
      <c r="BH107" s="357"/>
      <c r="BI107" s="356"/>
      <c r="BJ107" s="357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</row>
    <row r="108" spans="1:151" s="29" customFormat="1" ht="24.95" customHeight="1" x14ac:dyDescent="0.2">
      <c r="A108" s="351">
        <v>3</v>
      </c>
      <c r="B108" s="284" t="s">
        <v>248</v>
      </c>
      <c r="C108" s="221"/>
      <c r="D108" s="185">
        <v>4</v>
      </c>
      <c r="E108" s="222">
        <v>200</v>
      </c>
      <c r="F108" s="165">
        <v>200</v>
      </c>
      <c r="G108" s="221"/>
      <c r="H108" s="221"/>
      <c r="I108" s="221"/>
      <c r="J108" s="221"/>
      <c r="K108" s="221"/>
      <c r="L108" s="365">
        <v>200</v>
      </c>
      <c r="M108" s="223"/>
      <c r="N108" s="224"/>
      <c r="O108" s="166">
        <v>8</v>
      </c>
      <c r="P108" s="185"/>
      <c r="Q108" s="185"/>
      <c r="R108" s="185"/>
      <c r="S108" s="185"/>
      <c r="T108" s="177"/>
      <c r="U108" s="355"/>
      <c r="V108" s="355"/>
      <c r="W108" s="355"/>
      <c r="X108" s="355"/>
      <c r="Y108" s="185"/>
      <c r="Z108" s="177"/>
      <c r="AA108" s="355"/>
      <c r="AB108" s="355"/>
      <c r="AC108" s="355"/>
      <c r="AD108" s="355"/>
      <c r="AE108" s="185"/>
      <c r="AF108" s="177"/>
      <c r="AG108" s="355"/>
      <c r="AH108" s="355"/>
      <c r="AI108" s="355"/>
      <c r="AJ108" s="355"/>
      <c r="AK108" s="345">
        <v>200</v>
      </c>
      <c r="AL108" s="166">
        <v>8</v>
      </c>
      <c r="AM108" s="355"/>
      <c r="AN108" s="355"/>
      <c r="AO108" s="355"/>
      <c r="AP108" s="355"/>
      <c r="AQ108" s="355"/>
      <c r="AR108" s="355"/>
      <c r="AS108" s="177"/>
      <c r="AT108" s="185"/>
      <c r="AU108" s="185"/>
      <c r="AV108" s="185"/>
      <c r="AW108" s="185"/>
      <c r="AX108" s="185"/>
      <c r="AY108" s="177"/>
      <c r="AZ108" s="339"/>
      <c r="BA108" s="339"/>
      <c r="BB108" s="339"/>
      <c r="BC108" s="339"/>
      <c r="BD108" s="363" t="s">
        <v>57</v>
      </c>
      <c r="BE108" s="49" t="s">
        <v>54</v>
      </c>
      <c r="BF108" s="62">
        <v>8</v>
      </c>
      <c r="BG108" s="356"/>
      <c r="BH108" s="357"/>
      <c r="BI108" s="356"/>
      <c r="BJ108" s="357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</row>
    <row r="109" spans="1:151" s="29" customFormat="1" ht="24.95" customHeight="1" x14ac:dyDescent="0.25">
      <c r="A109" s="351">
        <v>4</v>
      </c>
      <c r="B109" s="284" t="s">
        <v>249</v>
      </c>
      <c r="C109" s="221"/>
      <c r="D109" s="185">
        <v>5</v>
      </c>
      <c r="E109" s="222">
        <v>200</v>
      </c>
      <c r="F109" s="165">
        <v>200</v>
      </c>
      <c r="G109" s="221"/>
      <c r="H109" s="221"/>
      <c r="I109" s="221"/>
      <c r="J109" s="221"/>
      <c r="K109" s="221"/>
      <c r="L109" s="365">
        <v>200</v>
      </c>
      <c r="M109" s="223"/>
      <c r="N109" s="224"/>
      <c r="O109" s="166">
        <v>8</v>
      </c>
      <c r="P109" s="185"/>
      <c r="Q109" s="185"/>
      <c r="R109" s="185"/>
      <c r="S109" s="185"/>
      <c r="T109" s="177"/>
      <c r="U109" s="355"/>
      <c r="V109" s="355"/>
      <c r="W109" s="355"/>
      <c r="X109" s="355"/>
      <c r="Y109" s="185"/>
      <c r="Z109" s="177"/>
      <c r="AA109" s="355"/>
      <c r="AB109" s="355"/>
      <c r="AC109" s="355"/>
      <c r="AD109" s="355"/>
      <c r="AE109" s="185"/>
      <c r="AF109" s="177"/>
      <c r="AG109" s="355"/>
      <c r="AH109" s="355"/>
      <c r="AI109" s="355"/>
      <c r="AJ109" s="355"/>
      <c r="AK109" s="185"/>
      <c r="AL109" s="177"/>
      <c r="AM109" s="355"/>
      <c r="AN109" s="355"/>
      <c r="AO109" s="355"/>
      <c r="AP109" s="355"/>
      <c r="AQ109" s="359"/>
      <c r="AR109" s="359">
        <v>200</v>
      </c>
      <c r="AS109" s="166">
        <v>8</v>
      </c>
      <c r="AT109" s="185"/>
      <c r="AU109" s="185"/>
      <c r="AV109" s="185"/>
      <c r="AW109" s="185"/>
      <c r="AX109" s="185"/>
      <c r="AY109" s="177"/>
      <c r="AZ109" s="339"/>
      <c r="BA109" s="339"/>
      <c r="BB109" s="339"/>
      <c r="BC109" s="339"/>
      <c r="BD109" s="363" t="s">
        <v>57</v>
      </c>
      <c r="BE109" s="49" t="s">
        <v>54</v>
      </c>
      <c r="BF109" s="62">
        <v>8</v>
      </c>
      <c r="BG109" s="356"/>
      <c r="BH109" s="357"/>
      <c r="BI109" s="356"/>
      <c r="BJ109" s="357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</row>
    <row r="110" spans="1:151" s="30" customFormat="1" ht="15" customHeight="1" thickBot="1" x14ac:dyDescent="0.25">
      <c r="A110" s="431" t="s">
        <v>153</v>
      </c>
      <c r="B110" s="432"/>
      <c r="C110" s="172"/>
      <c r="D110" s="172"/>
      <c r="E110" s="172">
        <f>SUM(E106:E109)</f>
        <v>750</v>
      </c>
      <c r="F110" s="338">
        <f t="shared" ref="F110:P110" si="22">SUM(F106:F109)</f>
        <v>750</v>
      </c>
      <c r="G110" s="338">
        <f t="shared" si="22"/>
        <v>0</v>
      </c>
      <c r="H110" s="338">
        <f t="shared" si="22"/>
        <v>0</v>
      </c>
      <c r="I110" s="338">
        <f t="shared" si="22"/>
        <v>0</v>
      </c>
      <c r="J110" s="338">
        <f t="shared" si="22"/>
        <v>0</v>
      </c>
      <c r="K110" s="338">
        <f t="shared" si="22"/>
        <v>0</v>
      </c>
      <c r="L110" s="338">
        <f t="shared" si="22"/>
        <v>750</v>
      </c>
      <c r="M110" s="338">
        <f t="shared" si="22"/>
        <v>0</v>
      </c>
      <c r="N110" s="338">
        <f t="shared" si="22"/>
        <v>0</v>
      </c>
      <c r="O110" s="338">
        <f t="shared" si="22"/>
        <v>30</v>
      </c>
      <c r="P110" s="338">
        <f t="shared" si="22"/>
        <v>0</v>
      </c>
      <c r="Q110" s="338">
        <f t="shared" ref="Q110" si="23">SUM(Q106:Q109)</f>
        <v>0</v>
      </c>
      <c r="R110" s="338">
        <f t="shared" ref="R110" si="24">SUM(R106:R109)</f>
        <v>0</v>
      </c>
      <c r="S110" s="338">
        <f t="shared" ref="S110" si="25">SUM(S106:S109)</f>
        <v>0</v>
      </c>
      <c r="T110" s="338">
        <f t="shared" ref="T110" si="26">SUM(T106:T109)</f>
        <v>0</v>
      </c>
      <c r="U110" s="338">
        <f t="shared" ref="U110" si="27">SUM(U106:U109)</f>
        <v>0</v>
      </c>
      <c r="V110" s="338">
        <f t="shared" ref="V110" si="28">SUM(V106:V109)</f>
        <v>0</v>
      </c>
      <c r="W110" s="338">
        <f t="shared" ref="W110" si="29">SUM(W106:W109)</f>
        <v>0</v>
      </c>
      <c r="X110" s="338">
        <f t="shared" ref="X110" si="30">SUM(X106:X109)</f>
        <v>0</v>
      </c>
      <c r="Y110" s="338">
        <f t="shared" ref="Y110" si="31">SUM(Y106:Y109)</f>
        <v>150</v>
      </c>
      <c r="Z110" s="338">
        <f t="shared" ref="Z110:AA110" si="32">SUM(Z106:Z109)</f>
        <v>6</v>
      </c>
      <c r="AA110" s="338">
        <f t="shared" si="32"/>
        <v>0</v>
      </c>
      <c r="AB110" s="338">
        <f t="shared" ref="AB110" si="33">SUM(AB106:AB109)</f>
        <v>0</v>
      </c>
      <c r="AC110" s="338">
        <f t="shared" ref="AC110" si="34">SUM(AC106:AC109)</f>
        <v>0</v>
      </c>
      <c r="AD110" s="338">
        <f t="shared" ref="AD110" si="35">SUM(AD106:AD109)</f>
        <v>0</v>
      </c>
      <c r="AE110" s="338">
        <f t="shared" ref="AE110" si="36">SUM(AE106:AE109)</f>
        <v>200</v>
      </c>
      <c r="AF110" s="338">
        <f t="shared" ref="AF110" si="37">SUM(AF106:AF109)</f>
        <v>8</v>
      </c>
      <c r="AG110" s="338">
        <f t="shared" ref="AG110" si="38">SUM(AG106:AG109)</f>
        <v>0</v>
      </c>
      <c r="AH110" s="338">
        <f t="shared" ref="AH110" si="39">SUM(AH106:AH109)</f>
        <v>0</v>
      </c>
      <c r="AI110" s="338">
        <f t="shared" ref="AI110" si="40">SUM(AI106:AI109)</f>
        <v>0</v>
      </c>
      <c r="AJ110" s="338">
        <f t="shared" ref="AJ110" si="41">SUM(AJ106:AJ109)</f>
        <v>0</v>
      </c>
      <c r="AK110" s="338">
        <f t="shared" ref="AK110:AL110" si="42">SUM(AK106:AK109)</f>
        <v>200</v>
      </c>
      <c r="AL110" s="338">
        <f t="shared" si="42"/>
        <v>8</v>
      </c>
      <c r="AM110" s="338">
        <f t="shared" ref="AM110" si="43">SUM(AM106:AM109)</f>
        <v>0</v>
      </c>
      <c r="AN110" s="338">
        <f t="shared" ref="AN110" si="44">SUM(AN106:AN109)</f>
        <v>0</v>
      </c>
      <c r="AO110" s="338">
        <f t="shared" ref="AO110" si="45">SUM(AO106:AO109)</f>
        <v>0</v>
      </c>
      <c r="AP110" s="338">
        <f t="shared" ref="AP110" si="46">SUM(AP106:AP109)</f>
        <v>0</v>
      </c>
      <c r="AQ110" s="338">
        <f t="shared" ref="AQ110:AR110" si="47">SUM(AQ106:AQ109)</f>
        <v>0</v>
      </c>
      <c r="AR110" s="338">
        <f t="shared" si="47"/>
        <v>200</v>
      </c>
      <c r="AS110" s="338">
        <f t="shared" ref="AS110" si="48">SUM(AS106:AS109)</f>
        <v>8</v>
      </c>
      <c r="AT110" s="338">
        <f t="shared" ref="AT110" si="49">SUM(AT106:AT109)</f>
        <v>0</v>
      </c>
      <c r="AU110" s="338">
        <f t="shared" ref="AU110" si="50">SUM(AU106:AU109)</f>
        <v>0</v>
      </c>
      <c r="AV110" s="338">
        <f t="shared" ref="AV110" si="51">SUM(AV106:AV109)</f>
        <v>0</v>
      </c>
      <c r="AW110" s="338">
        <f t="shared" ref="AW110:AX110" si="52">SUM(AW106:AW109)</f>
        <v>0</v>
      </c>
      <c r="AX110" s="338">
        <f t="shared" si="52"/>
        <v>0</v>
      </c>
      <c r="AY110" s="172">
        <f t="shared" ref="AY110" si="53">AY106</f>
        <v>0</v>
      </c>
      <c r="AZ110" s="172" t="e">
        <f>SUM(#REF!)</f>
        <v>#REF!</v>
      </c>
      <c r="BA110" s="172" t="e">
        <f>SUM(#REF!)</f>
        <v>#REF!</v>
      </c>
      <c r="BB110" s="172" t="e">
        <f>SUM(#REF!)</f>
        <v>#REF!</v>
      </c>
      <c r="BC110" s="220" t="e">
        <f>SUM(#REF!)</f>
        <v>#REF!</v>
      </c>
      <c r="BD110" s="74"/>
      <c r="BE110" s="361" t="s">
        <v>154</v>
      </c>
      <c r="BF110" s="362">
        <f>SUM(BF106:BF109)</f>
        <v>30</v>
      </c>
      <c r="BG110" s="126"/>
      <c r="BH110" s="127"/>
      <c r="BI110" s="126"/>
      <c r="BJ110" s="127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</row>
    <row r="111" spans="1:151" s="29" customFormat="1" ht="17.25" customHeight="1" x14ac:dyDescent="0.2">
      <c r="A111" s="425" t="s">
        <v>218</v>
      </c>
      <c r="B111" s="426"/>
      <c r="C111" s="426"/>
      <c r="D111" s="426"/>
      <c r="E111" s="426"/>
      <c r="F111" s="426"/>
      <c r="G111" s="426"/>
      <c r="H111" s="426"/>
      <c r="I111" s="426"/>
      <c r="J111" s="426"/>
      <c r="K111" s="426"/>
      <c r="L111" s="426"/>
      <c r="M111" s="426"/>
      <c r="N111" s="426"/>
      <c r="O111" s="426"/>
      <c r="P111" s="426"/>
      <c r="Q111" s="426"/>
      <c r="R111" s="426"/>
      <c r="S111" s="426"/>
      <c r="T111" s="426"/>
      <c r="U111" s="426"/>
      <c r="V111" s="426"/>
      <c r="W111" s="426"/>
      <c r="X111" s="426"/>
      <c r="Y111" s="426"/>
      <c r="Z111" s="426"/>
      <c r="AA111" s="426"/>
      <c r="AB111" s="426"/>
      <c r="AC111" s="426"/>
      <c r="AD111" s="426"/>
      <c r="AE111" s="426"/>
      <c r="AF111" s="426"/>
      <c r="AG111" s="426"/>
      <c r="AH111" s="426"/>
      <c r="AI111" s="426"/>
      <c r="AJ111" s="426"/>
      <c r="AK111" s="426"/>
      <c r="AL111" s="426"/>
      <c r="AM111" s="426"/>
      <c r="AN111" s="426"/>
      <c r="AO111" s="426"/>
      <c r="AP111" s="426"/>
      <c r="AQ111" s="426"/>
      <c r="AR111" s="426"/>
      <c r="AS111" s="426"/>
      <c r="AT111" s="426"/>
      <c r="AU111" s="426"/>
      <c r="AV111" s="426"/>
      <c r="AW111" s="426"/>
      <c r="AX111" s="426"/>
      <c r="AY111" s="426"/>
      <c r="AZ111" s="426"/>
      <c r="BA111" s="426"/>
      <c r="BB111" s="426"/>
      <c r="BC111" s="427"/>
      <c r="BD111" s="143"/>
      <c r="BE111" s="510"/>
      <c r="BF111" s="510"/>
      <c r="BG111" s="510"/>
      <c r="BH111" s="510"/>
      <c r="BI111" s="28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</row>
    <row r="112" spans="1:151" s="24" customFormat="1" ht="24.95" customHeight="1" x14ac:dyDescent="0.2">
      <c r="A112" s="288" t="s">
        <v>51</v>
      </c>
      <c r="B112" s="289" t="s">
        <v>156</v>
      </c>
      <c r="C112" s="267"/>
      <c r="D112" s="267">
        <v>6</v>
      </c>
      <c r="E112" s="268">
        <f>SUM(G112:N112)</f>
        <v>100</v>
      </c>
      <c r="F112" s="269">
        <v>60</v>
      </c>
      <c r="G112" s="272"/>
      <c r="H112" s="272"/>
      <c r="I112" s="272"/>
      <c r="J112" s="272"/>
      <c r="K112" s="272">
        <v>60</v>
      </c>
      <c r="L112" s="272"/>
      <c r="M112" s="273">
        <v>5</v>
      </c>
      <c r="N112" s="274">
        <v>35</v>
      </c>
      <c r="O112" s="263">
        <v>4</v>
      </c>
      <c r="P112" s="272"/>
      <c r="Q112" s="272"/>
      <c r="R112" s="272"/>
      <c r="S112" s="272"/>
      <c r="T112" s="264"/>
      <c r="U112" s="272"/>
      <c r="V112" s="272"/>
      <c r="W112" s="272"/>
      <c r="X112" s="272"/>
      <c r="Y112" s="272"/>
      <c r="Z112" s="264"/>
      <c r="AA112" s="272"/>
      <c r="AB112" s="270"/>
      <c r="AC112" s="270"/>
      <c r="AD112" s="270"/>
      <c r="AE112" s="331"/>
      <c r="AF112" s="264"/>
      <c r="AG112" s="270"/>
      <c r="AH112" s="270"/>
      <c r="AI112" s="270"/>
      <c r="AJ112" s="270"/>
      <c r="AK112" s="331"/>
      <c r="AL112" s="264"/>
      <c r="AM112" s="270"/>
      <c r="AN112" s="270"/>
      <c r="AO112" s="270"/>
      <c r="AP112" s="270"/>
      <c r="AQ112" s="270">
        <v>30</v>
      </c>
      <c r="AR112" s="331"/>
      <c r="AS112" s="264">
        <v>2</v>
      </c>
      <c r="AT112" s="272"/>
      <c r="AU112" s="272"/>
      <c r="AV112" s="272"/>
      <c r="AW112" s="272"/>
      <c r="AX112" s="272">
        <v>30</v>
      </c>
      <c r="AY112" s="264">
        <v>2</v>
      </c>
      <c r="AZ112" s="168"/>
      <c r="BA112" s="168"/>
      <c r="BB112" s="168"/>
      <c r="BC112" s="169"/>
      <c r="BD112" s="265" t="s">
        <v>57</v>
      </c>
      <c r="BE112" s="262" t="s">
        <v>54</v>
      </c>
      <c r="BF112" s="63">
        <v>4</v>
      </c>
      <c r="BG112" s="65"/>
      <c r="BH112" s="63"/>
      <c r="BI112" s="65"/>
      <c r="BJ112" s="63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</row>
    <row r="113" spans="1:151" s="24" customFormat="1" ht="33.75" customHeight="1" thickBot="1" x14ac:dyDescent="0.25">
      <c r="A113" s="161" t="s">
        <v>55</v>
      </c>
      <c r="B113" s="279" t="s">
        <v>157</v>
      </c>
      <c r="C113" s="162"/>
      <c r="D113" s="162">
        <v>6</v>
      </c>
      <c r="E113" s="164">
        <f>SUM(G113:N113)</f>
        <v>250</v>
      </c>
      <c r="F113" s="165"/>
      <c r="G113" s="168"/>
      <c r="H113" s="168"/>
      <c r="I113" s="168"/>
      <c r="J113" s="168"/>
      <c r="K113" s="168"/>
      <c r="L113" s="344"/>
      <c r="M113" s="217">
        <v>50</v>
      </c>
      <c r="N113" s="218">
        <v>200</v>
      </c>
      <c r="O113" s="170">
        <f>T113+Z113+AF113+AL113+AS113+AY113</f>
        <v>10</v>
      </c>
      <c r="P113" s="167"/>
      <c r="Q113" s="168"/>
      <c r="R113" s="168"/>
      <c r="S113" s="168"/>
      <c r="T113" s="166"/>
      <c r="U113" s="168"/>
      <c r="V113" s="168"/>
      <c r="W113" s="168"/>
      <c r="X113" s="168"/>
      <c r="Y113" s="344"/>
      <c r="Z113" s="166"/>
      <c r="AA113" s="168"/>
      <c r="AB113" s="160"/>
      <c r="AC113" s="160"/>
      <c r="AD113" s="160"/>
      <c r="AE113" s="342"/>
      <c r="AF113" s="166"/>
      <c r="AG113" s="160"/>
      <c r="AH113" s="160"/>
      <c r="AI113" s="160"/>
      <c r="AJ113" s="160"/>
      <c r="AK113" s="342"/>
      <c r="AL113" s="166"/>
      <c r="AM113" s="160"/>
      <c r="AN113" s="160"/>
      <c r="AO113" s="160"/>
      <c r="AP113" s="160"/>
      <c r="AQ113" s="160"/>
      <c r="AR113" s="342"/>
      <c r="AS113" s="166"/>
      <c r="AT113" s="168"/>
      <c r="AU113" s="168"/>
      <c r="AV113" s="168"/>
      <c r="AW113" s="168"/>
      <c r="AX113" s="168"/>
      <c r="AY113" s="166">
        <v>10</v>
      </c>
      <c r="AZ113" s="168"/>
      <c r="BA113" s="168"/>
      <c r="BB113" s="168"/>
      <c r="BC113" s="169"/>
      <c r="BD113" s="77" t="s">
        <v>57</v>
      </c>
      <c r="BE113" s="134" t="s">
        <v>54</v>
      </c>
      <c r="BF113" s="134">
        <v>10</v>
      </c>
      <c r="BG113" s="49"/>
      <c r="BH113" s="63"/>
      <c r="BI113" s="49"/>
      <c r="BJ113" s="6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</row>
    <row r="114" spans="1:151" s="30" customFormat="1" ht="25.15" customHeight="1" x14ac:dyDescent="0.2">
      <c r="A114" s="515" t="s">
        <v>219</v>
      </c>
      <c r="B114" s="516"/>
      <c r="C114" s="201"/>
      <c r="D114" s="201"/>
      <c r="E114" s="201">
        <f>E112+E113</f>
        <v>350</v>
      </c>
      <c r="F114" s="271">
        <f t="shared" ref="F114:AY114" si="54">F112+F113</f>
        <v>60</v>
      </c>
      <c r="G114" s="271">
        <f t="shared" si="54"/>
        <v>0</v>
      </c>
      <c r="H114" s="271">
        <f t="shared" si="54"/>
        <v>0</v>
      </c>
      <c r="I114" s="271">
        <f t="shared" si="54"/>
        <v>0</v>
      </c>
      <c r="J114" s="271">
        <f t="shared" si="54"/>
        <v>0</v>
      </c>
      <c r="K114" s="271">
        <f t="shared" si="54"/>
        <v>60</v>
      </c>
      <c r="L114" s="347">
        <f t="shared" si="54"/>
        <v>0</v>
      </c>
      <c r="M114" s="271">
        <f t="shared" si="54"/>
        <v>55</v>
      </c>
      <c r="N114" s="271">
        <f t="shared" si="54"/>
        <v>235</v>
      </c>
      <c r="O114" s="271">
        <f t="shared" si="54"/>
        <v>14</v>
      </c>
      <c r="P114" s="347">
        <f t="shared" si="54"/>
        <v>0</v>
      </c>
      <c r="Q114" s="347">
        <f t="shared" si="54"/>
        <v>0</v>
      </c>
      <c r="R114" s="347">
        <f t="shared" si="54"/>
        <v>0</v>
      </c>
      <c r="S114" s="347">
        <f t="shared" si="54"/>
        <v>0</v>
      </c>
      <c r="T114" s="347">
        <f t="shared" si="54"/>
        <v>0</v>
      </c>
      <c r="U114" s="347">
        <f t="shared" si="54"/>
        <v>0</v>
      </c>
      <c r="V114" s="347">
        <f t="shared" si="54"/>
        <v>0</v>
      </c>
      <c r="W114" s="347">
        <f t="shared" si="54"/>
        <v>0</v>
      </c>
      <c r="X114" s="347">
        <f t="shared" si="54"/>
        <v>0</v>
      </c>
      <c r="Y114" s="347">
        <f t="shared" si="54"/>
        <v>0</v>
      </c>
      <c r="Z114" s="347">
        <f t="shared" si="54"/>
        <v>0</v>
      </c>
      <c r="AA114" s="347">
        <f t="shared" si="54"/>
        <v>0</v>
      </c>
      <c r="AB114" s="347">
        <f t="shared" si="54"/>
        <v>0</v>
      </c>
      <c r="AC114" s="347">
        <f t="shared" si="54"/>
        <v>0</v>
      </c>
      <c r="AD114" s="347">
        <f t="shared" si="54"/>
        <v>0</v>
      </c>
      <c r="AE114" s="347">
        <f t="shared" si="54"/>
        <v>0</v>
      </c>
      <c r="AF114" s="347">
        <f t="shared" si="54"/>
        <v>0</v>
      </c>
      <c r="AG114" s="347">
        <f t="shared" si="54"/>
        <v>0</v>
      </c>
      <c r="AH114" s="347">
        <f t="shared" si="54"/>
        <v>0</v>
      </c>
      <c r="AI114" s="347">
        <f t="shared" si="54"/>
        <v>0</v>
      </c>
      <c r="AJ114" s="347">
        <f t="shared" si="54"/>
        <v>0</v>
      </c>
      <c r="AK114" s="347">
        <f t="shared" si="54"/>
        <v>0</v>
      </c>
      <c r="AL114" s="347">
        <f t="shared" si="54"/>
        <v>0</v>
      </c>
      <c r="AM114" s="347">
        <f t="shared" si="54"/>
        <v>0</v>
      </c>
      <c r="AN114" s="347">
        <f t="shared" si="54"/>
        <v>0</v>
      </c>
      <c r="AO114" s="347">
        <f t="shared" si="54"/>
        <v>0</v>
      </c>
      <c r="AP114" s="347">
        <f t="shared" si="54"/>
        <v>0</v>
      </c>
      <c r="AQ114" s="347">
        <f t="shared" si="54"/>
        <v>30</v>
      </c>
      <c r="AR114" s="347">
        <f t="shared" si="54"/>
        <v>0</v>
      </c>
      <c r="AS114" s="347">
        <f t="shared" si="54"/>
        <v>2</v>
      </c>
      <c r="AT114" s="347">
        <f t="shared" si="54"/>
        <v>0</v>
      </c>
      <c r="AU114" s="347">
        <f t="shared" si="54"/>
        <v>0</v>
      </c>
      <c r="AV114" s="347">
        <f t="shared" si="54"/>
        <v>0</v>
      </c>
      <c r="AW114" s="347">
        <f t="shared" si="54"/>
        <v>0</v>
      </c>
      <c r="AX114" s="347">
        <f t="shared" si="54"/>
        <v>30</v>
      </c>
      <c r="AY114" s="347">
        <f t="shared" si="54"/>
        <v>12</v>
      </c>
      <c r="AZ114" s="201">
        <f>SUM(AZ112:AZ113)</f>
        <v>0</v>
      </c>
      <c r="BA114" s="201">
        <f>SUM(BA112:BA113)</f>
        <v>0</v>
      </c>
      <c r="BB114" s="201">
        <f>SUM(BB112:BB113)</f>
        <v>0</v>
      </c>
      <c r="BC114" s="202">
        <f>SUM(BC112:BC113)</f>
        <v>0</v>
      </c>
      <c r="BD114" s="74"/>
      <c r="BE114" s="59" t="s">
        <v>155</v>
      </c>
      <c r="BF114" s="328">
        <v>14</v>
      </c>
      <c r="BG114" s="23"/>
      <c r="BH114" s="32"/>
      <c r="BI114" s="23"/>
      <c r="BJ114" s="32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</row>
    <row r="115" spans="1:151" s="60" customFormat="1" ht="23.25" customHeight="1" thickBot="1" x14ac:dyDescent="0.25">
      <c r="A115" s="512" t="s">
        <v>220</v>
      </c>
      <c r="B115" s="513"/>
      <c r="C115" s="513"/>
      <c r="D115" s="514"/>
      <c r="E115" s="185">
        <f t="shared" ref="E115:AY115" si="55">E114+E110+E104+E97+E91+E37</f>
        <v>4560</v>
      </c>
      <c r="F115" s="185">
        <f t="shared" si="55"/>
        <v>2905</v>
      </c>
      <c r="G115" s="185">
        <f t="shared" si="55"/>
        <v>785</v>
      </c>
      <c r="H115" s="185">
        <f t="shared" si="55"/>
        <v>495</v>
      </c>
      <c r="I115" s="185">
        <f t="shared" si="55"/>
        <v>405</v>
      </c>
      <c r="J115" s="185">
        <f t="shared" si="55"/>
        <v>410</v>
      </c>
      <c r="K115" s="185">
        <f t="shared" si="55"/>
        <v>60</v>
      </c>
      <c r="L115" s="185">
        <f t="shared" si="55"/>
        <v>750</v>
      </c>
      <c r="M115" s="305">
        <f t="shared" si="55"/>
        <v>353</v>
      </c>
      <c r="N115" s="305">
        <f t="shared" si="55"/>
        <v>1302</v>
      </c>
      <c r="O115" s="305">
        <f t="shared" si="55"/>
        <v>180</v>
      </c>
      <c r="P115" s="185">
        <f t="shared" si="55"/>
        <v>185</v>
      </c>
      <c r="Q115" s="185">
        <f t="shared" si="55"/>
        <v>185</v>
      </c>
      <c r="R115" s="185">
        <f t="shared" si="55"/>
        <v>75</v>
      </c>
      <c r="S115" s="185">
        <f t="shared" si="55"/>
        <v>40</v>
      </c>
      <c r="T115" s="185">
        <f t="shared" si="55"/>
        <v>30</v>
      </c>
      <c r="U115" s="185">
        <f t="shared" si="55"/>
        <v>180</v>
      </c>
      <c r="V115" s="185">
        <f t="shared" si="55"/>
        <v>120</v>
      </c>
      <c r="W115" s="185">
        <f t="shared" si="55"/>
        <v>60</v>
      </c>
      <c r="X115" s="185">
        <f t="shared" si="55"/>
        <v>30</v>
      </c>
      <c r="Y115" s="185">
        <f t="shared" si="55"/>
        <v>150</v>
      </c>
      <c r="Z115" s="185">
        <f t="shared" si="55"/>
        <v>30</v>
      </c>
      <c r="AA115" s="185">
        <f t="shared" si="55"/>
        <v>105</v>
      </c>
      <c r="AB115" s="185">
        <f t="shared" si="55"/>
        <v>90</v>
      </c>
      <c r="AC115" s="185">
        <f t="shared" si="55"/>
        <v>90</v>
      </c>
      <c r="AD115" s="185">
        <f t="shared" si="55"/>
        <v>45</v>
      </c>
      <c r="AE115" s="185">
        <f t="shared" si="55"/>
        <v>200</v>
      </c>
      <c r="AF115" s="185">
        <f t="shared" si="55"/>
        <v>30</v>
      </c>
      <c r="AG115" s="185">
        <f t="shared" si="55"/>
        <v>105</v>
      </c>
      <c r="AH115" s="185">
        <f t="shared" si="55"/>
        <v>45</v>
      </c>
      <c r="AI115" s="185">
        <f t="shared" si="55"/>
        <v>60</v>
      </c>
      <c r="AJ115" s="185">
        <f t="shared" si="55"/>
        <v>120</v>
      </c>
      <c r="AK115" s="185">
        <f t="shared" si="55"/>
        <v>200</v>
      </c>
      <c r="AL115" s="185">
        <f t="shared" si="55"/>
        <v>30</v>
      </c>
      <c r="AM115" s="185">
        <f t="shared" si="55"/>
        <v>120</v>
      </c>
      <c r="AN115" s="185">
        <f t="shared" si="55"/>
        <v>25</v>
      </c>
      <c r="AO115" s="185">
        <f t="shared" si="55"/>
        <v>120</v>
      </c>
      <c r="AP115" s="185">
        <f t="shared" si="55"/>
        <v>35</v>
      </c>
      <c r="AQ115" s="185">
        <f t="shared" si="55"/>
        <v>30</v>
      </c>
      <c r="AR115" s="185">
        <f t="shared" si="55"/>
        <v>200</v>
      </c>
      <c r="AS115" s="185">
        <f t="shared" si="55"/>
        <v>30</v>
      </c>
      <c r="AT115" s="185">
        <f t="shared" si="55"/>
        <v>90</v>
      </c>
      <c r="AU115" s="185">
        <f t="shared" si="55"/>
        <v>30</v>
      </c>
      <c r="AV115" s="185">
        <f t="shared" si="55"/>
        <v>0</v>
      </c>
      <c r="AW115" s="185">
        <f t="shared" si="55"/>
        <v>140</v>
      </c>
      <c r="AX115" s="185">
        <f t="shared" si="55"/>
        <v>30</v>
      </c>
      <c r="AY115" s="185">
        <f t="shared" si="55"/>
        <v>30</v>
      </c>
      <c r="AZ115" s="185"/>
      <c r="BA115" s="185"/>
      <c r="BB115" s="185"/>
      <c r="BC115" s="185"/>
      <c r="BD115" s="61"/>
      <c r="BE115" s="47"/>
      <c r="BF115" s="47"/>
      <c r="BH115" s="132"/>
      <c r="BJ115" s="132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 s="130"/>
      <c r="CZ115" s="130"/>
      <c r="DA115" s="130"/>
      <c r="DB115" s="130"/>
      <c r="DC115" s="130"/>
      <c r="DD115" s="130"/>
      <c r="DE115" s="130"/>
      <c r="DF115" s="130"/>
      <c r="DG115" s="130"/>
      <c r="DH115" s="130"/>
      <c r="DI115" s="130"/>
      <c r="DJ115" s="130"/>
      <c r="DK115" s="130"/>
      <c r="DL115" s="130"/>
      <c r="DM115" s="130"/>
      <c r="DN115" s="130"/>
      <c r="DO115" s="130"/>
      <c r="DP115" s="130"/>
      <c r="DQ115" s="130"/>
      <c r="DR115" s="130"/>
      <c r="DS115" s="130"/>
      <c r="DT115" s="130"/>
      <c r="DU115" s="130"/>
      <c r="DV115" s="130"/>
      <c r="DW115" s="130"/>
      <c r="DX115" s="130"/>
      <c r="DY115" s="130"/>
      <c r="DZ115" s="130"/>
      <c r="EA115" s="130"/>
      <c r="EB115" s="130"/>
      <c r="EC115" s="130"/>
      <c r="ED115" s="130"/>
      <c r="EE115" s="130"/>
      <c r="EF115" s="130"/>
      <c r="EG115" s="130"/>
      <c r="EH115" s="130"/>
      <c r="EI115" s="130"/>
      <c r="EJ115" s="130"/>
      <c r="EK115" s="130"/>
      <c r="EL115" s="130"/>
      <c r="EM115" s="130"/>
      <c r="EN115" s="130"/>
      <c r="EO115" s="130"/>
      <c r="EP115" s="130"/>
      <c r="EQ115" s="130"/>
      <c r="ER115" s="130"/>
      <c r="ES115" s="130"/>
      <c r="ET115" s="130"/>
      <c r="EU115" s="130"/>
    </row>
    <row r="116" spans="1:151" s="31" customFormat="1" ht="20.100000000000001" customHeight="1" x14ac:dyDescent="0.25">
      <c r="A116" s="511" t="s">
        <v>158</v>
      </c>
      <c r="B116" s="464"/>
      <c r="C116" s="464"/>
      <c r="D116" s="464"/>
      <c r="E116" s="464"/>
      <c r="F116" s="464"/>
      <c r="G116" s="464"/>
      <c r="H116" s="464"/>
      <c r="I116" s="464"/>
      <c r="J116" s="464"/>
      <c r="K116" s="464"/>
      <c r="L116" s="464"/>
      <c r="M116" s="464"/>
      <c r="N116" s="464"/>
      <c r="O116" s="465"/>
      <c r="P116" s="463">
        <f>SUM(P115:S115)</f>
        <v>485</v>
      </c>
      <c r="Q116" s="464"/>
      <c r="R116" s="464"/>
      <c r="S116" s="464"/>
      <c r="T116" s="465"/>
      <c r="U116" s="463">
        <f>SUM(U115:Y115)</f>
        <v>540</v>
      </c>
      <c r="V116" s="464"/>
      <c r="W116" s="464"/>
      <c r="X116" s="464"/>
      <c r="Y116" s="464"/>
      <c r="Z116" s="465"/>
      <c r="AA116" s="463">
        <f>SUM(AA115:AE115)</f>
        <v>530</v>
      </c>
      <c r="AB116" s="464"/>
      <c r="AC116" s="464"/>
      <c r="AD116" s="464"/>
      <c r="AE116" s="464"/>
      <c r="AF116" s="465"/>
      <c r="AG116" s="463">
        <f>SUM(AG115:AK115)</f>
        <v>530</v>
      </c>
      <c r="AH116" s="464"/>
      <c r="AI116" s="464"/>
      <c r="AJ116" s="464"/>
      <c r="AK116" s="464"/>
      <c r="AL116" s="465"/>
      <c r="AM116" s="463">
        <f>SUM(AM115:AR115)</f>
        <v>530</v>
      </c>
      <c r="AN116" s="464"/>
      <c r="AO116" s="464"/>
      <c r="AP116" s="464"/>
      <c r="AQ116" s="464"/>
      <c r="AR116" s="464"/>
      <c r="AS116" s="465"/>
      <c r="AT116" s="463">
        <f>SUM(AT115:AX115)</f>
        <v>290</v>
      </c>
      <c r="AU116" s="464"/>
      <c r="AV116" s="464"/>
      <c r="AW116" s="464"/>
      <c r="AX116" s="464"/>
      <c r="AY116" s="465"/>
      <c r="AZ116" s="517" t="e">
        <f>SUM(#REF!)</f>
        <v>#REF!</v>
      </c>
      <c r="BA116" s="518"/>
      <c r="BB116" s="518"/>
      <c r="BC116" s="519"/>
      <c r="BD116" s="137"/>
      <c r="BE116" s="23"/>
      <c r="BF116" s="28"/>
      <c r="BG116" s="23"/>
      <c r="BH116" s="32"/>
      <c r="BI116" s="23"/>
      <c r="BJ116" s="32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</row>
    <row r="117" spans="1:151" s="31" customFormat="1" ht="21" customHeight="1" x14ac:dyDescent="0.25">
      <c r="A117" s="493" t="s">
        <v>159</v>
      </c>
      <c r="B117" s="494"/>
      <c r="C117" s="494"/>
      <c r="D117" s="494"/>
      <c r="E117" s="494"/>
      <c r="F117" s="494"/>
      <c r="G117" s="494"/>
      <c r="H117" s="494"/>
      <c r="I117" s="494"/>
      <c r="J117" s="494"/>
      <c r="K117" s="494"/>
      <c r="L117" s="494"/>
      <c r="M117" s="494"/>
      <c r="N117" s="494"/>
      <c r="O117" s="495"/>
      <c r="P117" s="499">
        <v>3</v>
      </c>
      <c r="Q117" s="494"/>
      <c r="R117" s="494"/>
      <c r="S117" s="494"/>
      <c r="T117" s="495"/>
      <c r="U117" s="499">
        <v>2</v>
      </c>
      <c r="V117" s="494"/>
      <c r="W117" s="494"/>
      <c r="X117" s="494"/>
      <c r="Y117" s="494"/>
      <c r="Z117" s="495"/>
      <c r="AA117" s="499">
        <v>3</v>
      </c>
      <c r="AB117" s="494"/>
      <c r="AC117" s="494"/>
      <c r="AD117" s="494"/>
      <c r="AE117" s="494"/>
      <c r="AF117" s="495"/>
      <c r="AG117" s="499">
        <v>3</v>
      </c>
      <c r="AH117" s="494"/>
      <c r="AI117" s="494"/>
      <c r="AJ117" s="494"/>
      <c r="AK117" s="494"/>
      <c r="AL117" s="495"/>
      <c r="AM117" s="499">
        <v>0</v>
      </c>
      <c r="AN117" s="494"/>
      <c r="AO117" s="494"/>
      <c r="AP117" s="494"/>
      <c r="AQ117" s="494"/>
      <c r="AR117" s="494"/>
      <c r="AS117" s="495"/>
      <c r="AT117" s="499">
        <v>1</v>
      </c>
      <c r="AU117" s="494"/>
      <c r="AV117" s="494"/>
      <c r="AW117" s="494"/>
      <c r="AX117" s="494"/>
      <c r="AY117" s="495"/>
      <c r="AZ117" s="499">
        <f>COUNTIF($C19:$C113,7)</f>
        <v>0</v>
      </c>
      <c r="BA117" s="494"/>
      <c r="BB117" s="494"/>
      <c r="BC117" s="495"/>
      <c r="BD117" s="137"/>
      <c r="BE117" s="23"/>
      <c r="BF117" s="28"/>
      <c r="BG117" s="23"/>
      <c r="BH117" s="32"/>
      <c r="BI117" s="23"/>
      <c r="BJ117" s="32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</row>
    <row r="118" spans="1:151" s="79" customFormat="1" ht="24.75" customHeight="1" x14ac:dyDescent="0.2">
      <c r="A118" s="492" t="s">
        <v>160</v>
      </c>
      <c r="B118" s="492"/>
      <c r="C118" s="492"/>
      <c r="D118" s="492"/>
      <c r="E118" s="492"/>
      <c r="F118" s="492"/>
      <c r="G118" s="492"/>
      <c r="H118" s="492"/>
      <c r="I118" s="492"/>
      <c r="J118" s="492"/>
      <c r="K118" s="492"/>
      <c r="L118" s="492"/>
      <c r="M118" s="492"/>
      <c r="N118" s="492"/>
      <c r="O118" s="492"/>
      <c r="P118" s="496">
        <v>30</v>
      </c>
      <c r="Q118" s="496"/>
      <c r="R118" s="496"/>
      <c r="S118" s="496"/>
      <c r="T118" s="496"/>
      <c r="U118" s="496">
        <v>30</v>
      </c>
      <c r="V118" s="496"/>
      <c r="W118" s="496"/>
      <c r="X118" s="496"/>
      <c r="Y118" s="496"/>
      <c r="Z118" s="496"/>
      <c r="AA118" s="496">
        <v>30</v>
      </c>
      <c r="AB118" s="496"/>
      <c r="AC118" s="496"/>
      <c r="AD118" s="496"/>
      <c r="AE118" s="496"/>
      <c r="AF118" s="496"/>
      <c r="AG118" s="496">
        <v>30</v>
      </c>
      <c r="AH118" s="496"/>
      <c r="AI118" s="496"/>
      <c r="AJ118" s="496"/>
      <c r="AK118" s="496"/>
      <c r="AL118" s="496"/>
      <c r="AM118" s="496">
        <v>30</v>
      </c>
      <c r="AN118" s="496"/>
      <c r="AO118" s="496"/>
      <c r="AP118" s="496"/>
      <c r="AQ118" s="496"/>
      <c r="AR118" s="496"/>
      <c r="AS118" s="496"/>
      <c r="AT118" s="496">
        <v>30</v>
      </c>
      <c r="AU118" s="496"/>
      <c r="AV118" s="496"/>
      <c r="AW118" s="496"/>
      <c r="AX118" s="496"/>
      <c r="AY118" s="496"/>
      <c r="AZ118" s="492" t="e">
        <f>#REF!</f>
        <v>#REF!</v>
      </c>
      <c r="BA118" s="492"/>
      <c r="BB118" s="492"/>
      <c r="BC118" s="492"/>
      <c r="BD118" s="321"/>
      <c r="BE118" s="47" t="s">
        <v>228</v>
      </c>
      <c r="BF118" s="300">
        <f>BF37+BF61+BF91+BF97+BF104+BF110+BF114</f>
        <v>148</v>
      </c>
      <c r="BG118" s="47" t="s">
        <v>229</v>
      </c>
      <c r="BH118" s="47">
        <f>BH61+BH91</f>
        <v>22.5</v>
      </c>
      <c r="BI118" s="301" t="s">
        <v>230</v>
      </c>
      <c r="BJ118" s="47">
        <f>BJ61+BJ91</f>
        <v>9.5</v>
      </c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 s="131"/>
      <c r="CZ118" s="131"/>
      <c r="DA118" s="131"/>
      <c r="DB118" s="131"/>
      <c r="DC118" s="131"/>
      <c r="DD118" s="131"/>
      <c r="DE118" s="131"/>
      <c r="DF118" s="131"/>
      <c r="DG118" s="131"/>
      <c r="DH118" s="131"/>
      <c r="DI118" s="131"/>
      <c r="DJ118" s="131"/>
      <c r="DK118" s="131"/>
      <c r="DL118" s="131"/>
      <c r="DM118" s="131"/>
      <c r="DN118" s="131"/>
      <c r="DO118" s="131"/>
      <c r="DP118" s="131"/>
      <c r="DQ118" s="131"/>
      <c r="DR118" s="131"/>
      <c r="DS118" s="131"/>
      <c r="DT118" s="131"/>
      <c r="DU118" s="131"/>
      <c r="DV118" s="131"/>
      <c r="DW118" s="131"/>
      <c r="DX118" s="131"/>
      <c r="DY118" s="131"/>
      <c r="DZ118" s="131"/>
      <c r="EA118" s="131"/>
      <c r="EB118" s="131"/>
      <c r="EC118" s="131"/>
      <c r="ED118" s="131"/>
      <c r="EE118" s="131"/>
      <c r="EF118" s="131"/>
      <c r="EG118" s="131"/>
      <c r="EH118" s="131"/>
      <c r="EI118" s="131"/>
      <c r="EJ118" s="131"/>
      <c r="EK118" s="131"/>
      <c r="EL118" s="131"/>
      <c r="EM118" s="131"/>
      <c r="EN118" s="131"/>
      <c r="EO118" s="131"/>
      <c r="EP118" s="131"/>
      <c r="EQ118" s="131"/>
      <c r="ER118" s="131"/>
      <c r="ES118" s="131"/>
      <c r="ET118" s="131"/>
      <c r="EU118" s="131"/>
    </row>
    <row r="119" spans="1:151" s="15" customFormat="1" ht="12.75" customHeight="1" x14ac:dyDescent="0.3">
      <c r="A119" s="226"/>
      <c r="B119" s="226"/>
      <c r="C119" s="226"/>
      <c r="D119" s="227"/>
      <c r="E119" s="227"/>
      <c r="F119" s="227"/>
      <c r="G119" s="228"/>
      <c r="H119" s="228"/>
      <c r="I119" s="228"/>
      <c r="J119" s="228"/>
      <c r="K119" s="228"/>
      <c r="L119" s="343"/>
      <c r="M119" s="228"/>
      <c r="N119" s="228"/>
      <c r="O119" s="229"/>
      <c r="P119" s="228"/>
      <c r="Q119" s="228"/>
      <c r="R119" s="228"/>
      <c r="S119" s="228"/>
      <c r="T119" s="229"/>
      <c r="U119" s="228"/>
      <c r="V119" s="228"/>
      <c r="W119" s="228"/>
      <c r="X119" s="228"/>
      <c r="Y119" s="343"/>
      <c r="Z119" s="229"/>
      <c r="AA119" s="228"/>
      <c r="AB119" s="228"/>
      <c r="AC119" s="228"/>
      <c r="AD119" s="228"/>
      <c r="AE119" s="343"/>
      <c r="AF119" s="229"/>
      <c r="AG119" s="228"/>
      <c r="AH119" s="228"/>
      <c r="AI119" s="228"/>
      <c r="AJ119" s="228"/>
      <c r="AK119" s="343"/>
      <c r="AL119" s="229"/>
      <c r="AM119" s="228"/>
      <c r="AN119" s="228"/>
      <c r="AO119" s="228"/>
      <c r="AP119" s="228"/>
      <c r="AQ119" s="228"/>
      <c r="AR119" s="343"/>
      <c r="AS119" s="229"/>
      <c r="AT119" s="228"/>
      <c r="AU119" s="228"/>
      <c r="AV119" s="228"/>
      <c r="AW119" s="228"/>
      <c r="AX119" s="228"/>
      <c r="AY119" s="230"/>
      <c r="AZ119" s="100"/>
      <c r="BA119" s="100"/>
      <c r="BB119" s="100"/>
      <c r="BC119" s="230"/>
      <c r="BD119" s="19"/>
      <c r="BE119" s="33"/>
      <c r="BF119" s="4"/>
      <c r="BG119" s="33"/>
      <c r="BH119" s="64"/>
      <c r="BI119" s="33"/>
      <c r="BJ119" s="64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</row>
    <row r="120" spans="1:151" s="15" customFormat="1" ht="35.25" customHeight="1" x14ac:dyDescent="0.3">
      <c r="A120" s="231"/>
      <c r="B120" s="232"/>
      <c r="C120" s="232"/>
      <c r="D120" s="232"/>
      <c r="E120" s="232"/>
      <c r="F120" s="232"/>
      <c r="G120" s="228"/>
      <c r="H120" s="497" t="s">
        <v>161</v>
      </c>
      <c r="I120" s="498"/>
      <c r="J120" s="498"/>
      <c r="K120" s="498"/>
      <c r="L120" s="346"/>
      <c r="M120" s="154"/>
      <c r="N120" s="154"/>
      <c r="O120" s="154"/>
      <c r="P120" s="154"/>
      <c r="Q120" s="154"/>
      <c r="R120" s="228"/>
      <c r="S120" s="228"/>
      <c r="T120" s="229"/>
      <c r="U120" s="228"/>
      <c r="V120" s="228"/>
      <c r="W120" s="228"/>
      <c r="X120" s="228"/>
      <c r="Y120" s="343"/>
      <c r="Z120" s="229"/>
      <c r="AA120" s="228"/>
      <c r="AB120" s="228"/>
      <c r="AC120" s="228"/>
      <c r="AD120" s="228"/>
      <c r="AE120" s="343"/>
      <c r="AF120" s="229"/>
      <c r="AG120" s="228"/>
      <c r="AH120" s="228"/>
      <c r="AI120" s="228"/>
      <c r="AJ120" s="228"/>
      <c r="AK120" s="343"/>
      <c r="AL120" s="229"/>
      <c r="AM120" s="228"/>
      <c r="AN120" s="228"/>
      <c r="AO120" s="228"/>
      <c r="AP120" s="228"/>
      <c r="AQ120" s="228"/>
      <c r="AR120" s="343"/>
      <c r="AS120" s="229"/>
      <c r="AT120" s="228"/>
      <c r="AU120" s="228"/>
      <c r="AV120" s="228"/>
      <c r="AW120" s="228"/>
      <c r="AX120" s="228"/>
      <c r="AY120" s="230"/>
      <c r="AZ120" s="100"/>
      <c r="BA120" s="100"/>
      <c r="BB120" s="100"/>
      <c r="BC120" s="230"/>
      <c r="BD120" s="19"/>
      <c r="BE120" s="33"/>
      <c r="BF120" s="302" t="s">
        <v>231</v>
      </c>
      <c r="BG120" s="303">
        <f>BF118+BH118+BJ118</f>
        <v>180</v>
      </c>
      <c r="BH120" s="64"/>
      <c r="BI120" s="33"/>
      <c r="BJ120" s="64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</row>
    <row r="121" spans="1:151" s="15" customFormat="1" ht="35.25" customHeight="1" x14ac:dyDescent="0.25">
      <c r="A121" s="500" t="s">
        <v>162</v>
      </c>
      <c r="B121" s="501"/>
      <c r="C121" s="502" t="s">
        <v>163</v>
      </c>
      <c r="D121" s="503"/>
      <c r="E121" s="502" t="s">
        <v>164</v>
      </c>
      <c r="F121" s="503"/>
      <c r="G121" s="228"/>
      <c r="H121" s="348" t="s">
        <v>44</v>
      </c>
      <c r="I121" s="491" t="s">
        <v>165</v>
      </c>
      <c r="J121" s="489"/>
      <c r="K121" s="489"/>
      <c r="L121" s="489"/>
      <c r="M121" s="489"/>
      <c r="N121" s="489"/>
      <c r="O121" s="489"/>
      <c r="P121" s="489"/>
      <c r="Q121" s="489"/>
      <c r="R121" s="489"/>
      <c r="S121" s="489"/>
      <c r="T121" s="490"/>
      <c r="U121" s="233"/>
      <c r="V121" s="233"/>
      <c r="W121" s="100"/>
      <c r="X121" s="100"/>
      <c r="Y121" s="100"/>
      <c r="Z121" s="100"/>
      <c r="AA121" s="100"/>
      <c r="AB121" s="234"/>
      <c r="AC121" s="505" t="s">
        <v>166</v>
      </c>
      <c r="AD121" s="505"/>
      <c r="AE121" s="505"/>
      <c r="AF121" s="505"/>
      <c r="AG121" s="505"/>
      <c r="AH121" s="505"/>
      <c r="AI121" s="505"/>
      <c r="AJ121" s="505"/>
      <c r="AK121" s="505"/>
      <c r="AL121" s="505"/>
      <c r="AM121" s="505"/>
      <c r="AN121" s="235"/>
      <c r="AO121" s="235"/>
      <c r="AP121" s="235"/>
      <c r="AQ121" s="235"/>
      <c r="AR121" s="235"/>
      <c r="AS121" s="236"/>
      <c r="AT121" s="234"/>
      <c r="AU121" s="234"/>
      <c r="AV121" s="234"/>
      <c r="AW121" s="234"/>
      <c r="AX121" s="234"/>
      <c r="AY121" s="234"/>
      <c r="AZ121" s="504"/>
      <c r="BA121" s="504"/>
      <c r="BB121" s="504"/>
      <c r="BC121" s="504"/>
      <c r="BD121" s="136"/>
      <c r="BE121" s="47" t="s">
        <v>232</v>
      </c>
      <c r="BF121" s="306">
        <f>BF118*100/BG120</f>
        <v>82.222222222222229</v>
      </c>
      <c r="BG121" s="47" t="s">
        <v>233</v>
      </c>
      <c r="BH121" s="306">
        <f>BH118*100/BG120</f>
        <v>12.5</v>
      </c>
      <c r="BI121" s="301" t="s">
        <v>234</v>
      </c>
      <c r="BJ121" s="306">
        <f>BJ118*100/BG120</f>
        <v>5.2777777777777777</v>
      </c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</row>
    <row r="122" spans="1:151" s="15" customFormat="1" ht="15" customHeight="1" x14ac:dyDescent="0.25">
      <c r="A122" s="371">
        <v>1</v>
      </c>
      <c r="B122" s="372" t="s">
        <v>167</v>
      </c>
      <c r="C122" s="502">
        <v>1</v>
      </c>
      <c r="D122" s="503"/>
      <c r="E122" s="502">
        <v>4</v>
      </c>
      <c r="F122" s="503"/>
      <c r="G122" s="228"/>
      <c r="H122" s="348" t="s">
        <v>239</v>
      </c>
      <c r="I122" s="491" t="s">
        <v>250</v>
      </c>
      <c r="J122" s="489"/>
      <c r="K122" s="489"/>
      <c r="L122" s="489"/>
      <c r="M122" s="489"/>
      <c r="N122" s="489"/>
      <c r="O122" s="489"/>
      <c r="P122" s="489"/>
      <c r="Q122" s="489"/>
      <c r="R122" s="489"/>
      <c r="S122" s="489"/>
      <c r="T122" s="490"/>
      <c r="U122" s="233"/>
      <c r="V122" s="233"/>
      <c r="W122" s="227"/>
      <c r="X122" s="227"/>
      <c r="Y122" s="227"/>
      <c r="Z122" s="237"/>
      <c r="AA122" s="227"/>
      <c r="AB122" s="227"/>
      <c r="AC122" s="505"/>
      <c r="AD122" s="505"/>
      <c r="AE122" s="505"/>
      <c r="AF122" s="505"/>
      <c r="AG122" s="505"/>
      <c r="AH122" s="505"/>
      <c r="AI122" s="505"/>
      <c r="AJ122" s="505"/>
      <c r="AK122" s="505"/>
      <c r="AL122" s="505"/>
      <c r="AM122" s="505"/>
      <c r="AN122" s="235"/>
      <c r="AO122" s="235"/>
      <c r="AP122" s="235"/>
      <c r="AQ122" s="235"/>
      <c r="AR122" s="235"/>
      <c r="AS122" s="236"/>
      <c r="AT122" s="227"/>
      <c r="AU122" s="227"/>
      <c r="AV122" s="227"/>
      <c r="AW122" s="234"/>
      <c r="AX122" s="234"/>
      <c r="AY122" s="234"/>
      <c r="AZ122" s="504"/>
      <c r="BA122" s="504"/>
      <c r="BB122" s="504"/>
      <c r="BC122" s="504"/>
      <c r="BD122" s="136"/>
      <c r="BE122" s="33"/>
      <c r="BF122" s="4"/>
      <c r="BG122" s="33"/>
      <c r="BH122" s="64"/>
      <c r="BI122" s="33"/>
      <c r="BJ122" s="64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</row>
    <row r="123" spans="1:151" s="15" customFormat="1" ht="15" customHeight="1" x14ac:dyDescent="0.25">
      <c r="A123" s="373">
        <v>2</v>
      </c>
      <c r="B123" s="374" t="s">
        <v>168</v>
      </c>
      <c r="C123" s="506">
        <v>1</v>
      </c>
      <c r="D123" s="506"/>
      <c r="E123" s="520">
        <v>2</v>
      </c>
      <c r="F123" s="521"/>
      <c r="G123" s="228"/>
      <c r="H123" s="348" t="s">
        <v>244</v>
      </c>
      <c r="I123" s="491" t="s">
        <v>245</v>
      </c>
      <c r="J123" s="489"/>
      <c r="K123" s="489"/>
      <c r="L123" s="489"/>
      <c r="M123" s="489"/>
      <c r="N123" s="489"/>
      <c r="O123" s="489"/>
      <c r="P123" s="489"/>
      <c r="Q123" s="489"/>
      <c r="R123" s="489"/>
      <c r="S123" s="489"/>
      <c r="T123" s="490"/>
      <c r="U123" s="233"/>
      <c r="V123" s="233"/>
      <c r="W123" s="227"/>
      <c r="X123" s="227"/>
      <c r="Y123" s="227"/>
      <c r="Z123" s="237"/>
      <c r="AA123" s="227"/>
      <c r="AB123" s="227"/>
      <c r="AC123" s="238" t="s">
        <v>169</v>
      </c>
      <c r="AD123" s="464">
        <v>9</v>
      </c>
      <c r="AE123" s="464"/>
      <c r="AF123" s="464"/>
      <c r="AG123" s="464"/>
      <c r="AH123" s="464"/>
      <c r="AI123" s="464"/>
      <c r="AJ123" s="464"/>
      <c r="AK123" s="464"/>
      <c r="AL123" s="464"/>
      <c r="AM123" s="465"/>
      <c r="AN123" s="239"/>
      <c r="AO123" s="239"/>
      <c r="AP123" s="239"/>
      <c r="AQ123" s="239"/>
      <c r="AR123" s="239"/>
      <c r="AS123" s="240"/>
      <c r="AT123" s="239"/>
      <c r="AU123" s="239"/>
      <c r="AV123" s="239"/>
      <c r="AW123" s="234"/>
      <c r="AX123" s="234"/>
      <c r="AY123" s="234"/>
      <c r="AZ123" s="504"/>
      <c r="BA123" s="504"/>
      <c r="BB123" s="504"/>
      <c r="BC123" s="504"/>
      <c r="BD123" s="136"/>
      <c r="BE123" s="33"/>
      <c r="BF123" s="4"/>
      <c r="BG123" s="33"/>
      <c r="BH123" s="64"/>
      <c r="BI123" s="33"/>
      <c r="BJ123" s="64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</row>
    <row r="124" spans="1:151" s="15" customFormat="1" ht="15" customHeight="1" x14ac:dyDescent="0.3">
      <c r="A124" s="100"/>
      <c r="B124" s="100"/>
      <c r="C124" s="100"/>
      <c r="D124" s="100"/>
      <c r="E124" s="100"/>
      <c r="F124" s="100"/>
      <c r="G124" s="228"/>
      <c r="H124" s="348" t="s">
        <v>46</v>
      </c>
      <c r="I124" s="491" t="s">
        <v>170</v>
      </c>
      <c r="J124" s="489"/>
      <c r="K124" s="489"/>
      <c r="L124" s="489"/>
      <c r="M124" s="489"/>
      <c r="N124" s="489"/>
      <c r="O124" s="489"/>
      <c r="P124" s="489"/>
      <c r="Q124" s="489"/>
      <c r="R124" s="489"/>
      <c r="S124" s="489"/>
      <c r="T124" s="490"/>
      <c r="U124" s="233"/>
      <c r="V124" s="233"/>
      <c r="W124" s="100"/>
      <c r="X124" s="100"/>
      <c r="Y124" s="100"/>
      <c r="Z124" s="230"/>
      <c r="AA124" s="100"/>
      <c r="AB124" s="100"/>
      <c r="AC124" s="241" t="s">
        <v>171</v>
      </c>
      <c r="AD124" s="489">
        <v>9</v>
      </c>
      <c r="AE124" s="489"/>
      <c r="AF124" s="489"/>
      <c r="AG124" s="489"/>
      <c r="AH124" s="489"/>
      <c r="AI124" s="489"/>
      <c r="AJ124" s="489"/>
      <c r="AK124" s="489"/>
      <c r="AL124" s="489"/>
      <c r="AM124" s="490"/>
      <c r="AN124" s="242"/>
      <c r="AO124" s="242"/>
      <c r="AP124" s="242"/>
      <c r="AQ124" s="242"/>
      <c r="AR124" s="242"/>
      <c r="AS124" s="240"/>
      <c r="AT124" s="239"/>
      <c r="AU124" s="239"/>
      <c r="AV124" s="239"/>
      <c r="AW124" s="239"/>
      <c r="AX124" s="239"/>
      <c r="AY124" s="239"/>
      <c r="AZ124" s="488"/>
      <c r="BA124" s="488"/>
      <c r="BB124" s="488"/>
      <c r="BC124" s="488"/>
      <c r="BD124" s="135"/>
      <c r="BE124" s="33"/>
      <c r="BF124" s="4"/>
      <c r="BG124" s="33"/>
      <c r="BH124" s="64"/>
      <c r="BI124" s="33"/>
      <c r="BJ124" s="6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</row>
    <row r="125" spans="1:151" s="15" customFormat="1" ht="15" customHeight="1" x14ac:dyDescent="0.25">
      <c r="A125" s="233"/>
      <c r="B125" s="233"/>
      <c r="C125" s="243"/>
      <c r="D125" s="243"/>
      <c r="E125" s="243"/>
      <c r="F125" s="228"/>
      <c r="G125" s="228"/>
      <c r="H125" s="348" t="s">
        <v>47</v>
      </c>
      <c r="I125" s="491" t="s">
        <v>172</v>
      </c>
      <c r="J125" s="489"/>
      <c r="K125" s="489"/>
      <c r="L125" s="489"/>
      <c r="M125" s="489"/>
      <c r="N125" s="489"/>
      <c r="O125" s="489"/>
      <c r="P125" s="489"/>
      <c r="Q125" s="489"/>
      <c r="R125" s="489"/>
      <c r="S125" s="489"/>
      <c r="T125" s="490"/>
      <c r="U125" s="233"/>
      <c r="V125" s="233"/>
      <c r="W125" s="100"/>
      <c r="X125" s="100"/>
      <c r="Y125" s="100"/>
      <c r="Z125" s="154"/>
      <c r="AA125" s="154"/>
      <c r="AB125" s="154"/>
      <c r="AC125" s="241" t="s">
        <v>173</v>
      </c>
      <c r="AD125" s="489">
        <v>9</v>
      </c>
      <c r="AE125" s="489"/>
      <c r="AF125" s="489"/>
      <c r="AG125" s="489"/>
      <c r="AH125" s="489"/>
      <c r="AI125" s="489"/>
      <c r="AJ125" s="489"/>
      <c r="AK125" s="489"/>
      <c r="AL125" s="489"/>
      <c r="AM125" s="490"/>
      <c r="AN125" s="239"/>
      <c r="AO125" s="239"/>
      <c r="AP125" s="239"/>
      <c r="AQ125" s="239"/>
      <c r="AR125" s="239"/>
      <c r="AS125" s="100"/>
      <c r="AT125" s="100"/>
      <c r="AU125" s="100"/>
      <c r="AV125" s="100"/>
      <c r="AW125" s="100"/>
      <c r="AX125" s="100"/>
      <c r="AY125" s="100"/>
      <c r="AZ125" s="488"/>
      <c r="BA125" s="488"/>
      <c r="BB125" s="488"/>
      <c r="BC125" s="488"/>
      <c r="BD125" s="135"/>
      <c r="BE125" s="33"/>
      <c r="BF125" s="4"/>
      <c r="BG125" s="33"/>
      <c r="BH125" s="64"/>
      <c r="BI125" s="33"/>
      <c r="BJ125" s="64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</row>
    <row r="126" spans="1:151" s="15" customFormat="1" ht="15" customHeight="1" x14ac:dyDescent="0.3">
      <c r="A126" s="233"/>
      <c r="B126" s="233"/>
      <c r="C126" s="243"/>
      <c r="D126" s="243"/>
      <c r="E126" s="243"/>
      <c r="F126" s="228"/>
      <c r="G126" s="228"/>
      <c r="H126" s="348" t="s">
        <v>174</v>
      </c>
      <c r="I126" s="491" t="s">
        <v>246</v>
      </c>
      <c r="J126" s="489"/>
      <c r="K126" s="489"/>
      <c r="L126" s="489"/>
      <c r="M126" s="489"/>
      <c r="N126" s="489"/>
      <c r="O126" s="489"/>
      <c r="P126" s="489"/>
      <c r="Q126" s="489"/>
      <c r="R126" s="489"/>
      <c r="S126" s="489"/>
      <c r="T126" s="490"/>
      <c r="U126" s="233"/>
      <c r="V126" s="233"/>
      <c r="W126" s="244"/>
      <c r="X126" s="244"/>
      <c r="Y126" s="244"/>
      <c r="Z126" s="230"/>
      <c r="AA126" s="230"/>
      <c r="AB126" s="230"/>
      <c r="AC126" s="241" t="s">
        <v>175</v>
      </c>
      <c r="AD126" s="489">
        <v>9</v>
      </c>
      <c r="AE126" s="489"/>
      <c r="AF126" s="489"/>
      <c r="AG126" s="489"/>
      <c r="AH126" s="489"/>
      <c r="AI126" s="489"/>
      <c r="AJ126" s="489"/>
      <c r="AK126" s="489"/>
      <c r="AL126" s="489"/>
      <c r="AM126" s="490"/>
      <c r="AN126" s="245"/>
      <c r="AO126" s="245"/>
      <c r="AP126" s="245"/>
      <c r="AQ126" s="245"/>
      <c r="AR126" s="245"/>
      <c r="AS126" s="100"/>
      <c r="AT126" s="100"/>
      <c r="AU126" s="100"/>
      <c r="AV126" s="100"/>
      <c r="AW126" s="488"/>
      <c r="AX126" s="488"/>
      <c r="AY126" s="488"/>
      <c r="AZ126" s="488"/>
      <c r="BA126" s="488"/>
      <c r="BB126" s="488"/>
      <c r="BC126" s="488"/>
      <c r="BD126" s="135"/>
      <c r="BE126" s="33"/>
      <c r="BF126" s="4"/>
      <c r="BG126" s="33"/>
      <c r="BH126" s="64"/>
      <c r="BI126" s="33"/>
      <c r="BJ126" s="64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</row>
    <row r="127" spans="1:151" s="15" customFormat="1" ht="19.5" customHeight="1" x14ac:dyDescent="0.3">
      <c r="A127" s="233"/>
      <c r="B127" s="233"/>
      <c r="C127" s="243"/>
      <c r="D127" s="243"/>
      <c r="E127" s="243"/>
      <c r="F127" s="228"/>
      <c r="G127" s="228"/>
      <c r="H127" s="246" t="s">
        <v>242</v>
      </c>
      <c r="I127" s="247" t="s">
        <v>240</v>
      </c>
      <c r="J127" s="248"/>
      <c r="K127" s="248"/>
      <c r="L127" s="248"/>
      <c r="M127" s="248"/>
      <c r="N127" s="248"/>
      <c r="O127" s="248"/>
      <c r="P127" s="248"/>
      <c r="Q127" s="248"/>
      <c r="R127" s="261"/>
      <c r="S127" s="248"/>
      <c r="T127" s="249"/>
      <c r="U127" s="108"/>
      <c r="V127" s="108"/>
      <c r="W127" s="244"/>
      <c r="X127" s="244"/>
      <c r="Y127" s="244"/>
      <c r="Z127" s="230"/>
      <c r="AA127" s="230"/>
      <c r="AB127" s="230"/>
      <c r="AC127" s="241" t="s">
        <v>176</v>
      </c>
      <c r="AD127" s="489">
        <v>9</v>
      </c>
      <c r="AE127" s="489"/>
      <c r="AF127" s="489"/>
      <c r="AG127" s="489"/>
      <c r="AH127" s="489"/>
      <c r="AI127" s="489"/>
      <c r="AJ127" s="489"/>
      <c r="AK127" s="489"/>
      <c r="AL127" s="489"/>
      <c r="AM127" s="490"/>
      <c r="AN127" s="245"/>
      <c r="AO127" s="245"/>
      <c r="AP127" s="245"/>
      <c r="AQ127" s="245"/>
      <c r="AR127" s="245"/>
      <c r="AS127" s="100"/>
      <c r="AT127" s="100"/>
      <c r="AU127" s="100"/>
      <c r="AV127" s="100"/>
      <c r="AW127" s="488"/>
      <c r="AX127" s="488"/>
      <c r="AY127" s="488"/>
      <c r="AZ127" s="488"/>
      <c r="BA127" s="488"/>
      <c r="BB127" s="488"/>
      <c r="BC127" s="488"/>
      <c r="BD127" s="135"/>
      <c r="BE127" s="33"/>
      <c r="BF127" s="4"/>
      <c r="BG127" s="33"/>
      <c r="BH127" s="64"/>
      <c r="BI127" s="33"/>
      <c r="BJ127" s="64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</row>
    <row r="128" spans="1:151" s="15" customFormat="1" ht="18.75" x14ac:dyDescent="0.3">
      <c r="A128" s="233"/>
      <c r="B128" s="366"/>
      <c r="C128" s="243"/>
      <c r="D128" s="243"/>
      <c r="E128" s="243"/>
      <c r="F128" s="228"/>
      <c r="G128" s="228"/>
      <c r="H128" s="250" t="s">
        <v>243</v>
      </c>
      <c r="I128" s="251" t="s">
        <v>241</v>
      </c>
      <c r="J128" s="252"/>
      <c r="K128" s="252"/>
      <c r="L128" s="252"/>
      <c r="M128" s="252"/>
      <c r="N128" s="252"/>
      <c r="O128" s="252"/>
      <c r="P128" s="252"/>
      <c r="Q128" s="252"/>
      <c r="R128" s="252"/>
      <c r="S128" s="252"/>
      <c r="T128" s="253"/>
      <c r="U128" s="108"/>
      <c r="V128" s="108"/>
      <c r="W128" s="148"/>
      <c r="X128" s="148"/>
      <c r="Y128" s="336"/>
      <c r="Z128" s="229"/>
      <c r="AA128" s="148"/>
      <c r="AB128" s="254"/>
      <c r="AC128" s="241" t="s">
        <v>177</v>
      </c>
      <c r="AD128" s="489">
        <v>0</v>
      </c>
      <c r="AE128" s="489"/>
      <c r="AF128" s="489"/>
      <c r="AG128" s="489"/>
      <c r="AH128" s="489"/>
      <c r="AI128" s="489"/>
      <c r="AJ128" s="489"/>
      <c r="AK128" s="489"/>
      <c r="AL128" s="489"/>
      <c r="AM128" s="490"/>
      <c r="AN128" s="254"/>
      <c r="AO128" s="254"/>
      <c r="AP128" s="254"/>
      <c r="AQ128" s="254"/>
      <c r="AR128" s="254"/>
      <c r="AS128" s="255"/>
      <c r="AT128" s="256"/>
      <c r="AU128" s="256"/>
      <c r="AV128" s="256"/>
      <c r="AW128" s="256"/>
      <c r="AX128" s="256"/>
      <c r="AY128" s="255"/>
      <c r="AZ128" s="256"/>
      <c r="BA128" s="256"/>
      <c r="BB128" s="256"/>
      <c r="BC128" s="255"/>
      <c r="BD128" s="21"/>
      <c r="BE128" s="33"/>
      <c r="BF128" s="4"/>
      <c r="BG128" s="33"/>
      <c r="BH128" s="64"/>
      <c r="BI128" s="33"/>
      <c r="BJ128" s="64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</row>
    <row r="129" spans="1:151" s="15" customFormat="1" ht="18.75" x14ac:dyDescent="0.3">
      <c r="A129" s="233"/>
      <c r="B129" s="233"/>
      <c r="C129" s="243"/>
      <c r="D129" s="243"/>
      <c r="E129" s="243"/>
      <c r="F129" s="228"/>
      <c r="G129" s="228"/>
      <c r="H129" s="257"/>
      <c r="I129" s="228"/>
      <c r="J129" s="228"/>
      <c r="K129" s="228"/>
      <c r="L129" s="343"/>
      <c r="M129" s="258"/>
      <c r="N129" s="228"/>
      <c r="O129" s="488"/>
      <c r="P129" s="488"/>
      <c r="Q129" s="488"/>
      <c r="R129" s="488"/>
      <c r="S129" s="228"/>
      <c r="T129" s="229"/>
      <c r="U129" s="228"/>
      <c r="V129" s="228"/>
      <c r="W129" s="228"/>
      <c r="X129" s="228"/>
      <c r="Y129" s="343"/>
      <c r="Z129" s="229"/>
      <c r="AA129" s="228"/>
      <c r="AB129" s="256"/>
      <c r="AC129" s="256"/>
      <c r="AD129" s="256"/>
      <c r="AE129" s="256"/>
      <c r="AF129" s="255"/>
      <c r="AG129" s="256"/>
      <c r="AH129" s="256"/>
      <c r="AI129" s="256"/>
      <c r="AJ129" s="256"/>
      <c r="AK129" s="256"/>
      <c r="AL129" s="255"/>
      <c r="AM129" s="256"/>
      <c r="AN129" s="256"/>
      <c r="AO129" s="256"/>
      <c r="AP129" s="256"/>
      <c r="AQ129" s="256"/>
      <c r="AR129" s="256"/>
      <c r="AS129" s="255"/>
      <c r="AT129" s="256"/>
      <c r="AU129" s="256"/>
      <c r="AV129" s="256"/>
      <c r="AW129" s="256"/>
      <c r="AX129" s="256"/>
      <c r="AY129" s="255"/>
      <c r="AZ129" s="256"/>
      <c r="BA129" s="256"/>
      <c r="BB129" s="256"/>
      <c r="BC129" s="255"/>
      <c r="BD129" s="21"/>
      <c r="BE129" s="33"/>
      <c r="BF129" s="4"/>
      <c r="BG129" s="33"/>
      <c r="BH129" s="64"/>
      <c r="BI129" s="33"/>
      <c r="BJ129" s="64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</row>
    <row r="130" spans="1:151" s="4" customFormat="1" ht="18.75" x14ac:dyDescent="0.3">
      <c r="A130" s="233"/>
      <c r="B130" s="233"/>
      <c r="C130" s="243"/>
      <c r="D130" s="243"/>
      <c r="E130" s="243"/>
      <c r="F130" s="228"/>
      <c r="G130" s="228"/>
      <c r="H130" s="228"/>
      <c r="I130" s="228"/>
      <c r="J130" s="228"/>
      <c r="K130" s="228"/>
      <c r="L130" s="343"/>
      <c r="M130" s="228"/>
      <c r="N130" s="228"/>
      <c r="O130" s="229"/>
      <c r="P130" s="228"/>
      <c r="Q130" s="228"/>
      <c r="R130" s="228"/>
      <c r="S130" s="228"/>
      <c r="T130" s="229"/>
      <c r="U130" s="228"/>
      <c r="V130" s="228"/>
      <c r="W130" s="228"/>
      <c r="X130" s="228"/>
      <c r="Y130" s="343"/>
      <c r="Z130" s="229"/>
      <c r="AA130" s="228"/>
      <c r="AB130" s="228"/>
      <c r="AC130" s="228"/>
      <c r="AD130" s="228"/>
      <c r="AE130" s="343"/>
      <c r="AF130" s="229"/>
      <c r="AG130" s="228"/>
      <c r="AH130" s="228"/>
      <c r="AI130" s="228"/>
      <c r="AJ130" s="228"/>
      <c r="AK130" s="343"/>
      <c r="AL130" s="229"/>
      <c r="AM130" s="228"/>
      <c r="AN130" s="228"/>
      <c r="AO130" s="228"/>
      <c r="AP130" s="228"/>
      <c r="AQ130" s="228"/>
      <c r="AR130" s="343"/>
      <c r="AS130" s="229"/>
      <c r="AT130" s="228"/>
      <c r="AU130" s="228"/>
      <c r="AV130" s="228"/>
      <c r="AW130" s="228"/>
      <c r="AX130" s="228"/>
      <c r="AY130" s="229"/>
      <c r="AZ130" s="228"/>
      <c r="BA130" s="228"/>
      <c r="BB130" s="228"/>
      <c r="BC130" s="229"/>
      <c r="BD130" s="18"/>
      <c r="BE130" s="33"/>
      <c r="BG130" s="33"/>
      <c r="BH130" s="64"/>
      <c r="BI130" s="33"/>
      <c r="BJ130" s="64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</row>
    <row r="131" spans="1:151" s="4" customFormat="1" ht="18.75" x14ac:dyDescent="0.3">
      <c r="A131" s="233"/>
      <c r="B131" s="233"/>
      <c r="C131" s="243"/>
      <c r="D131" s="243"/>
      <c r="E131" s="243"/>
      <c r="F131" s="228"/>
      <c r="G131" s="228"/>
      <c r="H131" s="259"/>
      <c r="I131" s="259"/>
      <c r="J131" s="259"/>
      <c r="K131" s="259"/>
      <c r="L131" s="259"/>
      <c r="M131" s="228"/>
      <c r="N131" s="228"/>
      <c r="O131" s="229"/>
      <c r="P131" s="228"/>
      <c r="Q131" s="228"/>
      <c r="R131" s="228"/>
      <c r="S131" s="228"/>
      <c r="T131" s="229"/>
      <c r="U131" s="228"/>
      <c r="V131" s="228"/>
      <c r="W131" s="228"/>
      <c r="X131" s="228"/>
      <c r="Y131" s="343"/>
      <c r="Z131" s="229"/>
      <c r="AA131" s="228"/>
      <c r="AB131" s="228"/>
      <c r="AC131" s="228"/>
      <c r="AD131" s="228"/>
      <c r="AE131" s="343"/>
      <c r="AF131" s="229"/>
      <c r="AG131" s="228"/>
      <c r="AH131" s="228"/>
      <c r="AI131" s="228"/>
      <c r="AJ131" s="228"/>
      <c r="AK131" s="343"/>
      <c r="AL131" s="229"/>
      <c r="AM131" s="228"/>
      <c r="AN131" s="228"/>
      <c r="AO131" s="228"/>
      <c r="AP131" s="228"/>
      <c r="AQ131" s="228"/>
      <c r="AR131" s="343"/>
      <c r="AS131" s="229"/>
      <c r="AT131" s="228"/>
      <c r="AU131" s="228"/>
      <c r="AV131" s="228"/>
      <c r="AW131" s="228"/>
      <c r="AX131" s="228"/>
      <c r="AY131" s="229"/>
      <c r="AZ131" s="228"/>
      <c r="BA131" s="228"/>
      <c r="BB131" s="228"/>
      <c r="BC131" s="259"/>
      <c r="BD131" s="1"/>
      <c r="BE131" s="1"/>
      <c r="BF131" s="1"/>
      <c r="BG131" s="1"/>
      <c r="BH131" s="3"/>
      <c r="BI131" s="1"/>
      <c r="BJ131" s="3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</row>
    <row r="132" spans="1:151" s="4" customFormat="1" ht="18" x14ac:dyDescent="0.25">
      <c r="A132" s="233"/>
      <c r="B132" s="233"/>
      <c r="C132" s="243"/>
      <c r="D132" s="243"/>
      <c r="E132" s="243"/>
      <c r="F132" s="259"/>
      <c r="G132" s="259"/>
      <c r="H132" s="259"/>
      <c r="I132" s="259"/>
      <c r="J132" s="259"/>
      <c r="K132" s="259"/>
      <c r="L132" s="259"/>
      <c r="M132" s="259"/>
      <c r="N132" s="259"/>
      <c r="O132" s="259"/>
      <c r="P132" s="259"/>
      <c r="Q132" s="259"/>
      <c r="R132" s="259"/>
      <c r="S132" s="259"/>
      <c r="T132" s="259"/>
      <c r="U132" s="259"/>
      <c r="V132" s="259"/>
      <c r="W132" s="259"/>
      <c r="X132" s="259"/>
      <c r="Y132" s="259"/>
      <c r="Z132" s="259"/>
      <c r="AA132" s="259"/>
      <c r="AB132" s="259"/>
      <c r="AC132" s="259"/>
      <c r="AD132" s="259"/>
      <c r="AE132" s="259"/>
      <c r="AF132" s="259"/>
      <c r="AG132" s="259"/>
      <c r="AH132" s="259"/>
      <c r="AI132" s="259"/>
      <c r="AJ132" s="259"/>
      <c r="AK132" s="259"/>
      <c r="AL132" s="259"/>
      <c r="AM132" s="259"/>
      <c r="AN132" s="259"/>
      <c r="AO132" s="259"/>
      <c r="AP132" s="259"/>
      <c r="AQ132" s="259"/>
      <c r="AR132" s="259"/>
      <c r="AS132" s="259"/>
      <c r="AT132" s="259"/>
      <c r="AU132" s="259"/>
      <c r="AV132" s="259"/>
      <c r="AW132" s="259"/>
      <c r="AX132" s="259"/>
      <c r="AY132" s="259"/>
      <c r="AZ132" s="259"/>
      <c r="BA132" s="259"/>
      <c r="BB132" s="259"/>
      <c r="BC132" s="259"/>
      <c r="BD132" s="1"/>
      <c r="BE132" s="1"/>
      <c r="BF132" s="1"/>
      <c r="BG132" s="1"/>
      <c r="BH132" s="3"/>
      <c r="BI132" s="1"/>
      <c r="BJ132" s="3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</row>
    <row r="133" spans="1:151" s="4" customFormat="1" ht="18" x14ac:dyDescent="0.25">
      <c r="A133" s="233"/>
      <c r="B133" s="259"/>
      <c r="C133" s="259"/>
      <c r="D133" s="259"/>
      <c r="E133" s="259"/>
      <c r="F133" s="259"/>
      <c r="G133" s="259"/>
      <c r="H133" s="259"/>
      <c r="I133" s="259"/>
      <c r="J133" s="259"/>
      <c r="K133" s="259"/>
      <c r="L133" s="259"/>
      <c r="M133" s="259"/>
      <c r="N133" s="259"/>
      <c r="O133" s="259"/>
      <c r="P133" s="259"/>
      <c r="Q133" s="259"/>
      <c r="R133" s="259"/>
      <c r="S133" s="259"/>
      <c r="T133" s="259"/>
      <c r="U133" s="259"/>
      <c r="V133" s="259"/>
      <c r="W133" s="259"/>
      <c r="X133" s="259"/>
      <c r="Y133" s="259"/>
      <c r="Z133" s="259"/>
      <c r="AA133" s="259"/>
      <c r="AB133" s="259"/>
      <c r="AC133" s="259"/>
      <c r="AD133" s="259"/>
      <c r="AE133" s="259"/>
      <c r="AF133" s="259"/>
      <c r="AG133" s="259"/>
      <c r="AH133" s="259"/>
      <c r="AI133" s="259"/>
      <c r="AJ133" s="259"/>
      <c r="AK133" s="259"/>
      <c r="AL133" s="259"/>
      <c r="AM133" s="259"/>
      <c r="AN133" s="259"/>
      <c r="AO133" s="259"/>
      <c r="AP133" s="259"/>
      <c r="AQ133" s="259"/>
      <c r="AR133" s="259"/>
      <c r="AS133" s="259"/>
      <c r="AT133" s="259"/>
      <c r="AU133" s="259"/>
      <c r="AV133" s="259"/>
      <c r="AW133" s="259"/>
      <c r="AX133" s="259"/>
      <c r="AY133" s="259"/>
      <c r="AZ133" s="259"/>
      <c r="BA133" s="259"/>
      <c r="BB133" s="259"/>
      <c r="BC133" s="259"/>
      <c r="BD133" s="1"/>
      <c r="BE133" s="1"/>
      <c r="BF133" s="1"/>
      <c r="BG133" s="1"/>
      <c r="BH133" s="3"/>
      <c r="BI133" s="1"/>
      <c r="BJ133" s="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</row>
    <row r="134" spans="1:151" ht="18" x14ac:dyDescent="0.25">
      <c r="A134" s="259"/>
      <c r="B134" s="259"/>
      <c r="C134" s="259"/>
      <c r="D134" s="259"/>
      <c r="E134" s="259"/>
      <c r="F134" s="259"/>
      <c r="G134" s="259"/>
      <c r="H134" s="259"/>
      <c r="I134" s="259"/>
      <c r="J134" s="259"/>
      <c r="K134" s="259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259"/>
      <c r="Y134" s="259"/>
      <c r="Z134" s="259"/>
      <c r="AA134" s="259"/>
      <c r="AB134" s="259"/>
      <c r="AC134" s="259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AN134" s="259"/>
      <c r="AO134" s="259"/>
      <c r="AP134" s="259"/>
      <c r="AQ134" s="259"/>
      <c r="AR134" s="259"/>
      <c r="AS134" s="259"/>
      <c r="AT134" s="259"/>
      <c r="AU134" s="259"/>
      <c r="AV134" s="259"/>
      <c r="AW134" s="259"/>
      <c r="AX134" s="259"/>
      <c r="AY134" s="259"/>
      <c r="AZ134" s="259"/>
      <c r="BA134" s="259"/>
      <c r="BB134" s="259"/>
      <c r="BC134" s="259"/>
      <c r="BD134" s="1"/>
      <c r="BE134" s="1"/>
      <c r="BF134" s="1"/>
      <c r="BG134" s="1"/>
      <c r="BH134" s="3"/>
      <c r="BI134" s="1"/>
      <c r="BJ134" s="3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</row>
    <row r="135" spans="1:151" ht="18" x14ac:dyDescent="0.25">
      <c r="A135" s="259"/>
      <c r="B135" s="259"/>
      <c r="C135" s="259"/>
      <c r="D135" s="259"/>
      <c r="E135" s="259"/>
      <c r="F135" s="259"/>
      <c r="G135" s="259"/>
      <c r="H135" s="259"/>
      <c r="I135" s="259"/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259"/>
      <c r="Y135" s="259"/>
      <c r="Z135" s="259"/>
      <c r="AA135" s="259"/>
      <c r="AB135" s="259"/>
      <c r="AC135" s="259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N135" s="259"/>
      <c r="AO135" s="259"/>
      <c r="AP135" s="259"/>
      <c r="AQ135" s="259"/>
      <c r="AR135" s="259"/>
      <c r="AS135" s="259"/>
      <c r="AT135" s="259"/>
      <c r="AU135" s="259"/>
      <c r="AV135" s="259"/>
      <c r="AW135" s="259"/>
      <c r="AX135" s="259"/>
      <c r="AY135" s="259"/>
      <c r="AZ135" s="259"/>
      <c r="BA135" s="259"/>
      <c r="BB135" s="259"/>
      <c r="BC135" s="259"/>
      <c r="BD135" s="1"/>
      <c r="BE135" s="1"/>
      <c r="BF135" s="1"/>
      <c r="BG135" s="1"/>
      <c r="BH135" s="3"/>
      <c r="BI135" s="1"/>
      <c r="BJ135" s="3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</row>
    <row r="136" spans="1:151" ht="18" x14ac:dyDescent="0.25">
      <c r="A136" s="259"/>
      <c r="B136" s="25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259"/>
      <c r="AQ136" s="259"/>
      <c r="AR136" s="259"/>
      <c r="AS136" s="259"/>
      <c r="AT136" s="259"/>
      <c r="AU136" s="259"/>
      <c r="AV136" s="259"/>
      <c r="AW136" s="259"/>
      <c r="AX136" s="259"/>
      <c r="AY136" s="259"/>
      <c r="AZ136" s="259"/>
      <c r="BA136" s="259"/>
      <c r="BB136" s="259"/>
      <c r="BC136" s="259"/>
      <c r="BD136" s="1"/>
      <c r="BE136" s="1"/>
      <c r="BF136" s="1"/>
      <c r="BG136" s="1"/>
      <c r="BH136" s="3"/>
      <c r="BI136" s="1"/>
      <c r="BJ136" s="3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</row>
    <row r="137" spans="1:151" ht="18" x14ac:dyDescent="0.25">
      <c r="A137" s="259"/>
      <c r="B137" s="259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9"/>
      <c r="AQ137" s="259"/>
      <c r="AR137" s="259"/>
      <c r="AS137" s="259"/>
      <c r="AT137" s="259"/>
      <c r="AU137" s="259"/>
      <c r="AV137" s="259"/>
      <c r="AW137" s="259"/>
      <c r="AX137" s="259"/>
      <c r="AY137" s="259"/>
      <c r="AZ137" s="259"/>
      <c r="BA137" s="259"/>
      <c r="BB137" s="259"/>
      <c r="BC137" s="259"/>
      <c r="BD137" s="1"/>
      <c r="BE137" s="1"/>
      <c r="BF137" s="1"/>
      <c r="BG137" s="1"/>
      <c r="BH137" s="3"/>
      <c r="BI137" s="1"/>
      <c r="BJ137" s="3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</row>
    <row r="138" spans="1:151" x14ac:dyDescent="0.2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3"/>
      <c r="BI138" s="1"/>
      <c r="BJ138" s="3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</row>
    <row r="139" spans="1:151" x14ac:dyDescent="0.2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3"/>
      <c r="BI139" s="1"/>
      <c r="BJ139" s="3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</row>
    <row r="140" spans="1:151" x14ac:dyDescent="0.2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3"/>
      <c r="BI140" s="1"/>
      <c r="BJ140" s="3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</row>
    <row r="141" spans="1:151" x14ac:dyDescent="0.2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3"/>
      <c r="BI141" s="1"/>
      <c r="BJ141" s="3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</row>
    <row r="142" spans="1:151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3"/>
      <c r="BI142" s="1"/>
      <c r="BJ142" s="3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</row>
    <row r="143" spans="1:151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3"/>
      <c r="BI143" s="1"/>
      <c r="BJ143" s="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</row>
    <row r="144" spans="1:151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3"/>
      <c r="BI144" s="1"/>
      <c r="BJ144" s="3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</row>
    <row r="145" spans="3:102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3"/>
      <c r="BI145" s="1"/>
      <c r="BJ145" s="3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</row>
    <row r="146" spans="3:102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3"/>
      <c r="BI146" s="1"/>
      <c r="BJ146" s="3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</row>
    <row r="147" spans="3:102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3"/>
      <c r="BI147" s="1"/>
      <c r="BJ147" s="3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</row>
    <row r="148" spans="3:102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3"/>
      <c r="BI148" s="1"/>
      <c r="BJ148" s="3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</row>
    <row r="149" spans="3:102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3"/>
      <c r="BI149" s="1"/>
      <c r="BJ149" s="3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</row>
    <row r="150" spans="3:102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3"/>
      <c r="BI150" s="1"/>
      <c r="BJ150" s="3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</row>
    <row r="151" spans="3:102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3"/>
      <c r="BI151" s="1"/>
      <c r="BJ151" s="3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</row>
    <row r="152" spans="3:102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3"/>
      <c r="BI152" s="1"/>
      <c r="BJ152" s="3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</row>
    <row r="153" spans="3:102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3"/>
      <c r="BI153" s="1"/>
      <c r="BJ153" s="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</row>
    <row r="154" spans="3:102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3"/>
      <c r="BI154" s="1"/>
      <c r="BJ154" s="3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</row>
    <row r="155" spans="3:102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3"/>
      <c r="BI155" s="1"/>
      <c r="BJ155" s="3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</row>
    <row r="156" spans="3:102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3"/>
      <c r="BI156" s="1"/>
      <c r="BJ156" s="3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</row>
    <row r="157" spans="3:102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3"/>
      <c r="BI157" s="1"/>
      <c r="BJ157" s="3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</row>
    <row r="158" spans="3:102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3"/>
      <c r="BI158" s="1"/>
      <c r="BJ158" s="3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</row>
    <row r="159" spans="3:102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3"/>
      <c r="BI159" s="1"/>
      <c r="BJ159" s="3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</row>
    <row r="160" spans="3:102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3"/>
      <c r="BI160" s="1"/>
      <c r="BJ160" s="3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</row>
    <row r="161" spans="3:102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3"/>
      <c r="BI161" s="1"/>
      <c r="BJ161" s="3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</row>
    <row r="162" spans="3:102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3"/>
      <c r="BI162" s="1"/>
      <c r="BJ162" s="3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</row>
    <row r="163" spans="3:102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3"/>
      <c r="BI163" s="1"/>
      <c r="BJ163" s="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</row>
    <row r="164" spans="3:102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3"/>
      <c r="BI164" s="1"/>
      <c r="BJ164" s="3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</row>
    <row r="165" spans="3:102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3"/>
      <c r="BI165" s="1"/>
      <c r="BJ165" s="3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</row>
    <row r="166" spans="3:102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3"/>
      <c r="BI166" s="1"/>
      <c r="BJ166" s="3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</row>
    <row r="167" spans="3:102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3"/>
      <c r="BI167" s="1"/>
      <c r="BJ167" s="3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</row>
    <row r="168" spans="3:102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3"/>
      <c r="BI168" s="1"/>
      <c r="BJ168" s="3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</row>
    <row r="169" spans="3:102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3"/>
      <c r="BI169" s="1"/>
      <c r="BJ169" s="3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</row>
    <row r="170" spans="3:102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3"/>
      <c r="BI170" s="1"/>
      <c r="BJ170" s="3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</row>
    <row r="171" spans="3:102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3"/>
      <c r="BI171" s="1"/>
      <c r="BJ171" s="3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</row>
    <row r="172" spans="3:102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3"/>
      <c r="BI172" s="1"/>
      <c r="BJ172" s="3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</row>
    <row r="173" spans="3:102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3"/>
      <c r="BI173" s="1"/>
      <c r="BJ173" s="3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</row>
    <row r="174" spans="3:102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3"/>
      <c r="BI174" s="1"/>
      <c r="BJ174" s="3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</row>
    <row r="175" spans="3:102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3"/>
      <c r="BI175" s="1"/>
      <c r="BJ175" s="3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</row>
    <row r="176" spans="3:102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3"/>
      <c r="BI176" s="1"/>
      <c r="BJ176" s="3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</row>
    <row r="177" spans="3:61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I177" s="1"/>
    </row>
    <row r="178" spans="3:61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I178" s="1"/>
    </row>
    <row r="179" spans="3:61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I179" s="1"/>
    </row>
    <row r="180" spans="3:61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I180" s="1"/>
    </row>
    <row r="181" spans="3:61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I181" s="1"/>
    </row>
    <row r="182" spans="3:61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I182" s="1"/>
    </row>
    <row r="183" spans="3:61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I183" s="1"/>
    </row>
    <row r="184" spans="3:61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I184" s="1"/>
    </row>
    <row r="185" spans="3:61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I185" s="1"/>
    </row>
    <row r="186" spans="3:61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I186" s="1"/>
    </row>
    <row r="187" spans="3:61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I187" s="1"/>
    </row>
    <row r="188" spans="3:61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I188" s="1"/>
    </row>
    <row r="189" spans="3:61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I189" s="1"/>
    </row>
    <row r="190" spans="3:61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I190" s="1"/>
    </row>
    <row r="191" spans="3:61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I191" s="1"/>
    </row>
    <row r="192" spans="3:61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I192" s="1"/>
    </row>
    <row r="193" spans="3:61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I193" s="1"/>
    </row>
    <row r="194" spans="3:61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I194" s="1"/>
    </row>
    <row r="195" spans="3:61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I195" s="1"/>
    </row>
    <row r="196" spans="3:61" x14ac:dyDescent="0.2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I196" s="1"/>
    </row>
    <row r="197" spans="3:61" x14ac:dyDescent="0.2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I197" s="1"/>
    </row>
    <row r="198" spans="3:61" x14ac:dyDescent="0.2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I198" s="1"/>
    </row>
    <row r="199" spans="3:61" x14ac:dyDescent="0.2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I199" s="1"/>
    </row>
    <row r="200" spans="3:61" x14ac:dyDescent="0.2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I200" s="1"/>
    </row>
    <row r="201" spans="3:61" x14ac:dyDescent="0.2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I201" s="1"/>
    </row>
    <row r="202" spans="3:61" x14ac:dyDescent="0.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I202" s="1"/>
    </row>
    <row r="203" spans="3:61" x14ac:dyDescent="0.2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I203" s="1"/>
    </row>
    <row r="204" spans="3:61" x14ac:dyDescent="0.2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I204" s="1"/>
    </row>
    <row r="205" spans="3:61" x14ac:dyDescent="0.2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I205" s="1"/>
    </row>
    <row r="206" spans="3:61" x14ac:dyDescent="0.2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I206" s="1"/>
    </row>
    <row r="207" spans="3:61" x14ac:dyDescent="0.2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I207" s="1"/>
    </row>
    <row r="208" spans="3:61" x14ac:dyDescent="0.2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I208" s="1"/>
    </row>
    <row r="209" spans="3:61" x14ac:dyDescent="0.2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I209" s="1"/>
    </row>
    <row r="210" spans="3:61" x14ac:dyDescent="0.2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I210" s="1"/>
    </row>
    <row r="211" spans="3:61" x14ac:dyDescent="0.2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I211" s="1"/>
    </row>
    <row r="212" spans="3:61" x14ac:dyDescent="0.2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I212" s="1"/>
    </row>
    <row r="213" spans="3:61" x14ac:dyDescent="0.2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I213" s="1"/>
    </row>
    <row r="214" spans="3:61" x14ac:dyDescent="0.2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I214" s="1"/>
    </row>
    <row r="215" spans="3:61" x14ac:dyDescent="0.2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I215" s="1"/>
    </row>
    <row r="216" spans="3:61" x14ac:dyDescent="0.2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I216" s="1"/>
    </row>
    <row r="217" spans="3:61" x14ac:dyDescent="0.2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I217" s="1"/>
    </row>
    <row r="218" spans="3:61" x14ac:dyDescent="0.2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I218" s="1"/>
    </row>
    <row r="219" spans="3:61" x14ac:dyDescent="0.2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I219" s="1"/>
    </row>
    <row r="220" spans="3:61" x14ac:dyDescent="0.2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I220" s="1"/>
    </row>
    <row r="221" spans="3:61" x14ac:dyDescent="0.2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I221" s="1"/>
    </row>
    <row r="222" spans="3:61" x14ac:dyDescent="0.2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I222" s="1"/>
    </row>
    <row r="223" spans="3:61" x14ac:dyDescent="0.2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I223" s="1"/>
    </row>
    <row r="224" spans="3:61" x14ac:dyDescent="0.2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I224" s="1"/>
    </row>
    <row r="225" spans="3:61" x14ac:dyDescent="0.2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I225" s="1"/>
    </row>
    <row r="226" spans="3:61" x14ac:dyDescent="0.2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I226" s="1"/>
    </row>
    <row r="227" spans="3:61" x14ac:dyDescent="0.2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I227" s="1"/>
    </row>
    <row r="228" spans="3:61" x14ac:dyDescent="0.2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I228" s="1"/>
    </row>
    <row r="229" spans="3:61" x14ac:dyDescent="0.2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I229" s="1"/>
    </row>
    <row r="230" spans="3:61" x14ac:dyDescent="0.2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I230" s="1"/>
    </row>
    <row r="231" spans="3:61" x14ac:dyDescent="0.2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I231" s="1"/>
    </row>
    <row r="232" spans="3:61" x14ac:dyDescent="0.2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I232" s="1"/>
    </row>
    <row r="233" spans="3:61" x14ac:dyDescent="0.2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I233" s="1"/>
    </row>
    <row r="234" spans="3:61" x14ac:dyDescent="0.2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I234" s="1"/>
    </row>
    <row r="235" spans="3:61" x14ac:dyDescent="0.2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I235" s="1"/>
    </row>
    <row r="236" spans="3:61" x14ac:dyDescent="0.2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I236" s="1"/>
    </row>
    <row r="237" spans="3:61" x14ac:dyDescent="0.2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I237" s="1"/>
    </row>
    <row r="238" spans="3:61" x14ac:dyDescent="0.2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I238" s="1"/>
    </row>
    <row r="239" spans="3:61" x14ac:dyDescent="0.2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I239" s="1"/>
    </row>
    <row r="240" spans="3:61" x14ac:dyDescent="0.2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I240" s="1"/>
    </row>
    <row r="241" spans="3:61" x14ac:dyDescent="0.2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I241" s="1"/>
    </row>
    <row r="242" spans="3:61" x14ac:dyDescent="0.2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I242" s="1"/>
    </row>
    <row r="243" spans="3:61" x14ac:dyDescent="0.2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I243" s="1"/>
    </row>
    <row r="244" spans="3:61" x14ac:dyDescent="0.2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I244" s="1"/>
    </row>
    <row r="245" spans="3:61" x14ac:dyDescent="0.2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I245" s="1"/>
    </row>
    <row r="246" spans="3:61" x14ac:dyDescent="0.2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I246" s="1"/>
    </row>
    <row r="247" spans="3:61" x14ac:dyDescent="0.2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I247" s="1"/>
    </row>
    <row r="248" spans="3:61" x14ac:dyDescent="0.2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I248" s="1"/>
    </row>
    <row r="249" spans="3:61" x14ac:dyDescent="0.2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I249" s="1"/>
    </row>
    <row r="250" spans="3:61" x14ac:dyDescent="0.2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I250" s="1"/>
    </row>
    <row r="251" spans="3:61" x14ac:dyDescent="0.2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I251" s="1"/>
    </row>
    <row r="252" spans="3:61" x14ac:dyDescent="0.2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I252" s="1"/>
    </row>
    <row r="253" spans="3:61" x14ac:dyDescent="0.2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I253" s="1"/>
    </row>
    <row r="254" spans="3:61" x14ac:dyDescent="0.2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I254" s="1"/>
    </row>
    <row r="255" spans="3:61" x14ac:dyDescent="0.2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I255" s="1"/>
    </row>
    <row r="256" spans="3:61" x14ac:dyDescent="0.2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I256" s="1"/>
    </row>
    <row r="257" spans="3:61" x14ac:dyDescent="0.2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I257" s="1"/>
    </row>
    <row r="258" spans="3:61" x14ac:dyDescent="0.2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I258" s="1"/>
    </row>
    <row r="259" spans="3:61" x14ac:dyDescent="0.2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I259" s="1"/>
    </row>
    <row r="260" spans="3:61" x14ac:dyDescent="0.2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I260" s="1"/>
    </row>
    <row r="261" spans="3:61" x14ac:dyDescent="0.2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I261" s="1"/>
    </row>
    <row r="262" spans="3:61" x14ac:dyDescent="0.2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I262" s="1"/>
    </row>
    <row r="263" spans="3:61" x14ac:dyDescent="0.2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I263" s="1"/>
    </row>
    <row r="264" spans="3:61" x14ac:dyDescent="0.2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I264" s="1"/>
    </row>
    <row r="265" spans="3:61" x14ac:dyDescent="0.2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I265" s="1"/>
    </row>
    <row r="266" spans="3:61" x14ac:dyDescent="0.2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I266" s="1"/>
    </row>
    <row r="267" spans="3:61" x14ac:dyDescent="0.2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I267" s="1"/>
    </row>
    <row r="268" spans="3:61" x14ac:dyDescent="0.2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I268" s="1"/>
    </row>
    <row r="269" spans="3:61" x14ac:dyDescent="0.2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I269" s="1"/>
    </row>
    <row r="270" spans="3:61" x14ac:dyDescent="0.2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I270" s="1"/>
    </row>
    <row r="271" spans="3:61" x14ac:dyDescent="0.2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I271" s="1"/>
    </row>
    <row r="272" spans="3:61" x14ac:dyDescent="0.2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I272" s="1"/>
    </row>
    <row r="273" spans="3:61" x14ac:dyDescent="0.2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I273" s="1"/>
    </row>
    <row r="274" spans="3:61" x14ac:dyDescent="0.2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I274" s="1"/>
    </row>
    <row r="275" spans="3:61" x14ac:dyDescent="0.2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I275" s="1"/>
    </row>
    <row r="276" spans="3:61" x14ac:dyDescent="0.2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I276" s="1"/>
    </row>
    <row r="277" spans="3:61" x14ac:dyDescent="0.2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I277" s="1"/>
    </row>
    <row r="278" spans="3:61" x14ac:dyDescent="0.2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I278" s="1"/>
    </row>
    <row r="279" spans="3:61" x14ac:dyDescent="0.2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I279" s="1"/>
    </row>
    <row r="280" spans="3:61" x14ac:dyDescent="0.2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I280" s="1"/>
    </row>
    <row r="281" spans="3:61" x14ac:dyDescent="0.2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I281" s="1"/>
    </row>
    <row r="282" spans="3:61" x14ac:dyDescent="0.2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I282" s="1"/>
    </row>
    <row r="283" spans="3:61" x14ac:dyDescent="0.2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I283" s="1"/>
    </row>
    <row r="284" spans="3:61" x14ac:dyDescent="0.2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I284" s="1"/>
    </row>
    <row r="285" spans="3:61" x14ac:dyDescent="0.2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I285" s="1"/>
    </row>
    <row r="286" spans="3:61" x14ac:dyDescent="0.2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I286" s="1"/>
    </row>
    <row r="287" spans="3:61" x14ac:dyDescent="0.2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I287" s="1"/>
    </row>
    <row r="288" spans="3:61" x14ac:dyDescent="0.2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I288" s="1"/>
    </row>
    <row r="289" spans="3:61" x14ac:dyDescent="0.2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I289" s="1"/>
    </row>
    <row r="290" spans="3:61" x14ac:dyDescent="0.2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I290" s="1"/>
    </row>
    <row r="291" spans="3:61" x14ac:dyDescent="0.2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I291" s="1"/>
    </row>
    <row r="292" spans="3:61" x14ac:dyDescent="0.2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I292" s="1"/>
    </row>
    <row r="293" spans="3:61" x14ac:dyDescent="0.2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I293" s="1"/>
    </row>
    <row r="294" spans="3:61" x14ac:dyDescent="0.2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I294" s="1"/>
    </row>
    <row r="295" spans="3:61" x14ac:dyDescent="0.2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I295" s="1"/>
    </row>
    <row r="296" spans="3:61" x14ac:dyDescent="0.2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I296" s="1"/>
    </row>
    <row r="297" spans="3:61" x14ac:dyDescent="0.2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I297" s="1"/>
    </row>
    <row r="298" spans="3:61" x14ac:dyDescent="0.2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I298" s="1"/>
    </row>
    <row r="299" spans="3:61" x14ac:dyDescent="0.2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I299" s="1"/>
    </row>
    <row r="300" spans="3:61" x14ac:dyDescent="0.2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I300" s="1"/>
    </row>
    <row r="301" spans="3:61" x14ac:dyDescent="0.2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I301" s="1"/>
    </row>
    <row r="302" spans="3:61" x14ac:dyDescent="0.2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I302" s="1"/>
    </row>
    <row r="303" spans="3:61" x14ac:dyDescent="0.2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I303" s="1"/>
    </row>
    <row r="304" spans="3:61" x14ac:dyDescent="0.2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I304" s="1"/>
    </row>
    <row r="305" spans="3:61" x14ac:dyDescent="0.2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I305" s="1"/>
    </row>
    <row r="306" spans="3:61" x14ac:dyDescent="0.2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I306" s="1"/>
    </row>
    <row r="307" spans="3:61" x14ac:dyDescent="0.2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I307" s="1"/>
    </row>
    <row r="308" spans="3:61" x14ac:dyDescent="0.2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I308" s="1"/>
    </row>
    <row r="309" spans="3:61" x14ac:dyDescent="0.2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I309" s="1"/>
    </row>
    <row r="310" spans="3:61" x14ac:dyDescent="0.2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I310" s="1"/>
    </row>
    <row r="311" spans="3:61" x14ac:dyDescent="0.2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I311" s="1"/>
    </row>
    <row r="312" spans="3:61" x14ac:dyDescent="0.2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I312" s="1"/>
    </row>
    <row r="313" spans="3:61" x14ac:dyDescent="0.2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I313" s="1"/>
    </row>
    <row r="314" spans="3:61" x14ac:dyDescent="0.2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I314" s="1"/>
    </row>
    <row r="315" spans="3:61" x14ac:dyDescent="0.2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I315" s="1"/>
    </row>
    <row r="316" spans="3:61" x14ac:dyDescent="0.2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I316" s="1"/>
    </row>
    <row r="317" spans="3:61" x14ac:dyDescent="0.2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I317" s="1"/>
    </row>
    <row r="318" spans="3:61" x14ac:dyDescent="0.2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I318" s="1"/>
    </row>
    <row r="319" spans="3:61" x14ac:dyDescent="0.2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I319" s="1"/>
    </row>
    <row r="320" spans="3:61" x14ac:dyDescent="0.2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I320" s="1"/>
    </row>
    <row r="321" spans="3:61" x14ac:dyDescent="0.2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I321" s="1"/>
    </row>
    <row r="322" spans="3:61" x14ac:dyDescent="0.2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I322" s="1"/>
    </row>
    <row r="323" spans="3:61" x14ac:dyDescent="0.2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I323" s="1"/>
    </row>
    <row r="324" spans="3:61" x14ac:dyDescent="0.2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I324" s="1"/>
    </row>
    <row r="325" spans="3:61" x14ac:dyDescent="0.2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I325" s="1"/>
    </row>
    <row r="326" spans="3:61" x14ac:dyDescent="0.2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I326" s="1"/>
    </row>
    <row r="327" spans="3:61" x14ac:dyDescent="0.2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I327" s="1"/>
    </row>
    <row r="328" spans="3:61" x14ac:dyDescent="0.2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I328" s="1"/>
    </row>
    <row r="329" spans="3:61" x14ac:dyDescent="0.2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I329" s="1"/>
    </row>
    <row r="330" spans="3:61" x14ac:dyDescent="0.2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I330" s="1"/>
    </row>
    <row r="331" spans="3:61" x14ac:dyDescent="0.2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I331" s="1"/>
    </row>
    <row r="332" spans="3:61" x14ac:dyDescent="0.2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I332" s="1"/>
    </row>
    <row r="333" spans="3:61" x14ac:dyDescent="0.2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I333" s="1"/>
    </row>
    <row r="334" spans="3:61" x14ac:dyDescent="0.2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I334" s="1"/>
    </row>
    <row r="335" spans="3:61" x14ac:dyDescent="0.2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I335" s="1"/>
    </row>
    <row r="336" spans="3:61" x14ac:dyDescent="0.2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I336" s="1"/>
    </row>
    <row r="337" spans="3:61" x14ac:dyDescent="0.2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I337" s="1"/>
    </row>
    <row r="338" spans="3:61" x14ac:dyDescent="0.2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I338" s="1"/>
    </row>
    <row r="339" spans="3:61" x14ac:dyDescent="0.2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I339" s="1"/>
    </row>
    <row r="340" spans="3:61" x14ac:dyDescent="0.2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I340" s="1"/>
    </row>
    <row r="341" spans="3:61" x14ac:dyDescent="0.2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I341" s="1"/>
    </row>
    <row r="342" spans="3:61" x14ac:dyDescent="0.2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I342" s="1"/>
    </row>
    <row r="343" spans="3:61" x14ac:dyDescent="0.2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I343" s="1"/>
    </row>
    <row r="344" spans="3:61" x14ac:dyDescent="0.2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I344" s="1"/>
    </row>
    <row r="345" spans="3:61" x14ac:dyDescent="0.2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I345" s="1"/>
    </row>
    <row r="346" spans="3:61" x14ac:dyDescent="0.2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I346" s="1"/>
    </row>
    <row r="347" spans="3:61" x14ac:dyDescent="0.2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I347" s="1"/>
    </row>
    <row r="348" spans="3:61" x14ac:dyDescent="0.2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I348" s="1"/>
    </row>
    <row r="349" spans="3:61" x14ac:dyDescent="0.2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I349" s="1"/>
    </row>
    <row r="350" spans="3:61" x14ac:dyDescent="0.2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I350" s="1"/>
    </row>
    <row r="351" spans="3:61" x14ac:dyDescent="0.2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I351" s="1"/>
    </row>
    <row r="352" spans="3:61" x14ac:dyDescent="0.2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I352" s="1"/>
    </row>
    <row r="353" spans="3:61" x14ac:dyDescent="0.2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I353" s="1"/>
    </row>
    <row r="354" spans="3:61" x14ac:dyDescent="0.2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I354" s="1"/>
    </row>
    <row r="355" spans="3:61" x14ac:dyDescent="0.2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I355" s="1"/>
    </row>
    <row r="356" spans="3:61" x14ac:dyDescent="0.2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I356" s="1"/>
    </row>
    <row r="357" spans="3:61" x14ac:dyDescent="0.2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I357" s="1"/>
    </row>
    <row r="358" spans="3:61" x14ac:dyDescent="0.2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I358" s="1"/>
    </row>
    <row r="359" spans="3:61" x14ac:dyDescent="0.2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I359" s="1"/>
    </row>
    <row r="360" spans="3:61" x14ac:dyDescent="0.2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I360" s="1"/>
    </row>
    <row r="361" spans="3:61" x14ac:dyDescent="0.2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I361" s="1"/>
    </row>
    <row r="362" spans="3:61" x14ac:dyDescent="0.2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I362" s="1"/>
    </row>
    <row r="363" spans="3:61" x14ac:dyDescent="0.2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I363" s="1"/>
    </row>
    <row r="364" spans="3:61" x14ac:dyDescent="0.2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I364" s="1"/>
    </row>
    <row r="365" spans="3:61" x14ac:dyDescent="0.2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I365" s="1"/>
    </row>
    <row r="366" spans="3:61" x14ac:dyDescent="0.2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I366" s="1"/>
    </row>
    <row r="367" spans="3:61" x14ac:dyDescent="0.2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I367" s="1"/>
    </row>
    <row r="368" spans="3:61" x14ac:dyDescent="0.2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I368" s="1"/>
    </row>
    <row r="369" spans="3:61" x14ac:dyDescent="0.2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I369" s="1"/>
    </row>
    <row r="370" spans="3:61" x14ac:dyDescent="0.2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I370" s="1"/>
    </row>
    <row r="371" spans="3:61" x14ac:dyDescent="0.2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I371" s="1"/>
    </row>
    <row r="372" spans="3:61" x14ac:dyDescent="0.2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I372" s="1"/>
    </row>
    <row r="373" spans="3:61" x14ac:dyDescent="0.2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I373" s="1"/>
    </row>
    <row r="374" spans="3:61" x14ac:dyDescent="0.2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I374" s="1"/>
    </row>
    <row r="375" spans="3:61" x14ac:dyDescent="0.2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I375" s="1"/>
    </row>
    <row r="376" spans="3:61" x14ac:dyDescent="0.2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I376" s="1"/>
    </row>
    <row r="377" spans="3:61" x14ac:dyDescent="0.2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I377" s="1"/>
    </row>
    <row r="378" spans="3:61" x14ac:dyDescent="0.2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I378" s="1"/>
    </row>
    <row r="379" spans="3:61" x14ac:dyDescent="0.2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I379" s="1"/>
    </row>
    <row r="380" spans="3:61" x14ac:dyDescent="0.2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I380" s="1"/>
    </row>
    <row r="381" spans="3:61" x14ac:dyDescent="0.2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I381" s="1"/>
    </row>
    <row r="382" spans="3:61" x14ac:dyDescent="0.2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I382" s="1"/>
    </row>
    <row r="383" spans="3:61" x14ac:dyDescent="0.2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I383" s="1"/>
    </row>
    <row r="384" spans="3:61" x14ac:dyDescent="0.2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I384" s="1"/>
    </row>
    <row r="385" spans="3:61" x14ac:dyDescent="0.2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I385" s="1"/>
    </row>
    <row r="386" spans="3:61" x14ac:dyDescent="0.2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I386" s="1"/>
    </row>
    <row r="387" spans="3:61" x14ac:dyDescent="0.2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I387" s="1"/>
    </row>
    <row r="388" spans="3:61" x14ac:dyDescent="0.2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I388" s="1"/>
    </row>
    <row r="389" spans="3:61" x14ac:dyDescent="0.2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I389" s="1"/>
    </row>
    <row r="390" spans="3:61" x14ac:dyDescent="0.2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I390" s="1"/>
    </row>
    <row r="391" spans="3:61" x14ac:dyDescent="0.2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I391" s="1"/>
    </row>
    <row r="392" spans="3:61" x14ac:dyDescent="0.2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I392" s="1"/>
    </row>
    <row r="393" spans="3:61" x14ac:dyDescent="0.2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I393" s="1"/>
    </row>
    <row r="394" spans="3:61" x14ac:dyDescent="0.2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I394" s="1"/>
    </row>
    <row r="395" spans="3:61" x14ac:dyDescent="0.2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I395" s="1"/>
    </row>
    <row r="396" spans="3:61" x14ac:dyDescent="0.2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I396" s="1"/>
    </row>
    <row r="397" spans="3:61" x14ac:dyDescent="0.2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I397" s="1"/>
    </row>
    <row r="398" spans="3:61" x14ac:dyDescent="0.2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I398" s="1"/>
    </row>
    <row r="399" spans="3:61" x14ac:dyDescent="0.2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I399" s="1"/>
    </row>
    <row r="400" spans="3:61" x14ac:dyDescent="0.2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I400" s="1"/>
    </row>
    <row r="401" spans="3:61" x14ac:dyDescent="0.2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I401" s="1"/>
    </row>
    <row r="402" spans="3:61" x14ac:dyDescent="0.2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I402" s="1"/>
    </row>
    <row r="403" spans="3:61" x14ac:dyDescent="0.2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I403" s="1"/>
    </row>
    <row r="404" spans="3:61" x14ac:dyDescent="0.2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I404" s="1"/>
    </row>
    <row r="405" spans="3:61" x14ac:dyDescent="0.2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I405" s="1"/>
    </row>
    <row r="406" spans="3:61" x14ac:dyDescent="0.2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I406" s="1"/>
    </row>
    <row r="407" spans="3:61" x14ac:dyDescent="0.2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I407" s="1"/>
    </row>
    <row r="408" spans="3:61" x14ac:dyDescent="0.2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I408" s="1"/>
    </row>
    <row r="409" spans="3:61" x14ac:dyDescent="0.2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I409" s="1"/>
    </row>
    <row r="410" spans="3:61" x14ac:dyDescent="0.2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I410" s="1"/>
    </row>
    <row r="411" spans="3:61" x14ac:dyDescent="0.2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I411" s="1"/>
    </row>
    <row r="412" spans="3:61" x14ac:dyDescent="0.2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I412" s="1"/>
    </row>
    <row r="413" spans="3:61" x14ac:dyDescent="0.2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I413" s="1"/>
    </row>
    <row r="414" spans="3:61" x14ac:dyDescent="0.2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I414" s="1"/>
    </row>
    <row r="415" spans="3:61" x14ac:dyDescent="0.2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I415" s="1"/>
    </row>
    <row r="416" spans="3:61" x14ac:dyDescent="0.2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I416" s="1"/>
    </row>
    <row r="417" spans="3:61" x14ac:dyDescent="0.2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I417" s="1"/>
    </row>
    <row r="418" spans="3:61" x14ac:dyDescent="0.2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I418" s="1"/>
    </row>
    <row r="419" spans="3:61" x14ac:dyDescent="0.2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I419" s="1"/>
    </row>
    <row r="420" spans="3:61" x14ac:dyDescent="0.2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I420" s="1"/>
    </row>
    <row r="421" spans="3:61" x14ac:dyDescent="0.2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I421" s="1"/>
    </row>
    <row r="422" spans="3:61" x14ac:dyDescent="0.2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I422" s="1"/>
    </row>
    <row r="423" spans="3:61" x14ac:dyDescent="0.2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I423" s="1"/>
    </row>
    <row r="424" spans="3:61" x14ac:dyDescent="0.2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I424" s="1"/>
    </row>
    <row r="425" spans="3:61" x14ac:dyDescent="0.2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I425" s="1"/>
    </row>
    <row r="426" spans="3:61" x14ac:dyDescent="0.2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I426" s="1"/>
    </row>
    <row r="427" spans="3:61" x14ac:dyDescent="0.2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I427" s="1"/>
    </row>
    <row r="428" spans="3:61" x14ac:dyDescent="0.2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I428" s="1"/>
    </row>
    <row r="429" spans="3:61" x14ac:dyDescent="0.2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I429" s="1"/>
    </row>
    <row r="430" spans="3:61" x14ac:dyDescent="0.2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I430" s="1"/>
    </row>
    <row r="431" spans="3:61" x14ac:dyDescent="0.2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I431" s="1"/>
    </row>
    <row r="432" spans="3:61" x14ac:dyDescent="0.2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I432" s="1"/>
    </row>
    <row r="433" spans="3:61" x14ac:dyDescent="0.2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I433" s="1"/>
    </row>
    <row r="434" spans="3:61" x14ac:dyDescent="0.2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I434" s="1"/>
    </row>
    <row r="435" spans="3:61" x14ac:dyDescent="0.2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I435" s="1"/>
    </row>
    <row r="436" spans="3:61" x14ac:dyDescent="0.2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I436" s="1"/>
    </row>
    <row r="437" spans="3:61" x14ac:dyDescent="0.2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I437" s="1"/>
    </row>
    <row r="438" spans="3:61" x14ac:dyDescent="0.2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I438" s="1"/>
    </row>
    <row r="439" spans="3:61" x14ac:dyDescent="0.2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I439" s="1"/>
    </row>
    <row r="440" spans="3:61" x14ac:dyDescent="0.2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I440" s="1"/>
    </row>
    <row r="441" spans="3:61" x14ac:dyDescent="0.2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I441" s="1"/>
    </row>
    <row r="442" spans="3:61" x14ac:dyDescent="0.2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I442" s="1"/>
    </row>
    <row r="443" spans="3:61" x14ac:dyDescent="0.2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I443" s="1"/>
    </row>
    <row r="444" spans="3:61" x14ac:dyDescent="0.2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I444" s="1"/>
    </row>
    <row r="445" spans="3:61" x14ac:dyDescent="0.2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I445" s="1"/>
    </row>
    <row r="446" spans="3:61" x14ac:dyDescent="0.2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I446" s="1"/>
    </row>
    <row r="447" spans="3:61" x14ac:dyDescent="0.2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I447" s="1"/>
    </row>
    <row r="448" spans="3:61" x14ac:dyDescent="0.2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I448" s="1"/>
    </row>
    <row r="449" spans="3:61" x14ac:dyDescent="0.2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I449" s="1"/>
    </row>
    <row r="450" spans="3:61" x14ac:dyDescent="0.2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I450" s="1"/>
    </row>
    <row r="451" spans="3:61" x14ac:dyDescent="0.2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I451" s="1"/>
    </row>
    <row r="452" spans="3:61" x14ac:dyDescent="0.2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I452" s="1"/>
    </row>
    <row r="453" spans="3:61" x14ac:dyDescent="0.2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I453" s="1"/>
    </row>
    <row r="454" spans="3:61" x14ac:dyDescent="0.2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I454" s="1"/>
    </row>
    <row r="455" spans="3:61" x14ac:dyDescent="0.2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I455" s="1"/>
    </row>
    <row r="456" spans="3:61" x14ac:dyDescent="0.2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I456" s="1"/>
    </row>
    <row r="457" spans="3:61" x14ac:dyDescent="0.2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I457" s="1"/>
    </row>
    <row r="458" spans="3:61" x14ac:dyDescent="0.2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I458" s="1"/>
    </row>
    <row r="459" spans="3:61" x14ac:dyDescent="0.2">
      <c r="C459" s="1"/>
      <c r="D459" s="1"/>
      <c r="E459" s="1"/>
      <c r="F459" s="1"/>
      <c r="G459" s="1"/>
      <c r="L459" s="353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I459" s="1"/>
    </row>
  </sheetData>
  <mergeCells count="266">
    <mergeCell ref="E121:F121"/>
    <mergeCell ref="E122:F122"/>
    <mergeCell ref="E123:F123"/>
    <mergeCell ref="M88:M89"/>
    <mergeCell ref="N88:N89"/>
    <mergeCell ref="M64:M65"/>
    <mergeCell ref="N64:N65"/>
    <mergeCell ref="M67:M68"/>
    <mergeCell ref="N67:N68"/>
    <mergeCell ref="M70:M71"/>
    <mergeCell ref="N70:N71"/>
    <mergeCell ref="M73:M74"/>
    <mergeCell ref="N73:N74"/>
    <mergeCell ref="M76:M77"/>
    <mergeCell ref="N76:N77"/>
    <mergeCell ref="E73:E74"/>
    <mergeCell ref="F73:F74"/>
    <mergeCell ref="G73:G74"/>
    <mergeCell ref="J73:J74"/>
    <mergeCell ref="BE111:BH111"/>
    <mergeCell ref="AM116:AS116"/>
    <mergeCell ref="U116:Z116"/>
    <mergeCell ref="A116:O116"/>
    <mergeCell ref="P116:T116"/>
    <mergeCell ref="AA118:AF118"/>
    <mergeCell ref="AG118:AL118"/>
    <mergeCell ref="A115:D115"/>
    <mergeCell ref="A97:B97"/>
    <mergeCell ref="A114:B114"/>
    <mergeCell ref="A99:BC99"/>
    <mergeCell ref="A101:BC101"/>
    <mergeCell ref="AZ116:BC116"/>
    <mergeCell ref="A104:B104"/>
    <mergeCell ref="A110:B110"/>
    <mergeCell ref="BD70:BD71"/>
    <mergeCell ref="BD67:BD68"/>
    <mergeCell ref="AT64:AT65"/>
    <mergeCell ref="AY64:AY65"/>
    <mergeCell ref="AW64:AW65"/>
    <mergeCell ref="AT67:AT68"/>
    <mergeCell ref="D64:D65"/>
    <mergeCell ref="E64:E65"/>
    <mergeCell ref="A95:BC95"/>
    <mergeCell ref="D88:D89"/>
    <mergeCell ref="E88:E89"/>
    <mergeCell ref="F88:F89"/>
    <mergeCell ref="G88:G89"/>
    <mergeCell ref="H88:H89"/>
    <mergeCell ref="O88:O89"/>
    <mergeCell ref="AM88:AM89"/>
    <mergeCell ref="D82:D83"/>
    <mergeCell ref="E82:E83"/>
    <mergeCell ref="A93:BC93"/>
    <mergeCell ref="BD92:BE92"/>
    <mergeCell ref="AY70:AY71"/>
    <mergeCell ref="A92:BC92"/>
    <mergeCell ref="A90:B90"/>
    <mergeCell ref="D73:D74"/>
    <mergeCell ref="AZ127:BC127"/>
    <mergeCell ref="AW127:AY127"/>
    <mergeCell ref="AZ126:BC126"/>
    <mergeCell ref="AW126:AY126"/>
    <mergeCell ref="AT117:AY117"/>
    <mergeCell ref="U117:Z117"/>
    <mergeCell ref="AT118:AY118"/>
    <mergeCell ref="A121:B121"/>
    <mergeCell ref="C121:D121"/>
    <mergeCell ref="AZ124:BC124"/>
    <mergeCell ref="AZ117:BC117"/>
    <mergeCell ref="AZ125:BC125"/>
    <mergeCell ref="AZ121:BC123"/>
    <mergeCell ref="AZ118:BC118"/>
    <mergeCell ref="AC121:AM122"/>
    <mergeCell ref="AA117:AF117"/>
    <mergeCell ref="I122:T122"/>
    <mergeCell ref="AM117:AS117"/>
    <mergeCell ref="AM118:AS118"/>
    <mergeCell ref="AG117:AL117"/>
    <mergeCell ref="C123:D123"/>
    <mergeCell ref="C122:D122"/>
    <mergeCell ref="U118:Z118"/>
    <mergeCell ref="P117:T117"/>
    <mergeCell ref="O129:R129"/>
    <mergeCell ref="AD123:AM123"/>
    <mergeCell ref="AD124:AM124"/>
    <mergeCell ref="AD125:AM125"/>
    <mergeCell ref="AD126:AM126"/>
    <mergeCell ref="AD127:AM127"/>
    <mergeCell ref="AD128:AM128"/>
    <mergeCell ref="AT70:AT71"/>
    <mergeCell ref="AW70:AW71"/>
    <mergeCell ref="AT73:AT74"/>
    <mergeCell ref="AW73:AW74"/>
    <mergeCell ref="I121:T121"/>
    <mergeCell ref="I123:T123"/>
    <mergeCell ref="I124:T124"/>
    <mergeCell ref="I125:T125"/>
    <mergeCell ref="I126:T126"/>
    <mergeCell ref="AG116:AL116"/>
    <mergeCell ref="A118:O118"/>
    <mergeCell ref="A117:O117"/>
    <mergeCell ref="P118:T118"/>
    <mergeCell ref="H120:K120"/>
    <mergeCell ref="M79:M80"/>
    <mergeCell ref="N79:N80"/>
    <mergeCell ref="M82:M83"/>
    <mergeCell ref="AW67:AW68"/>
    <mergeCell ref="A1:BC1"/>
    <mergeCell ref="A2:BC2"/>
    <mergeCell ref="AF15:AF16"/>
    <mergeCell ref="AG15:AJ15"/>
    <mergeCell ref="AL15:AL16"/>
    <mergeCell ref="N3:AG3"/>
    <mergeCell ref="N4:AS4"/>
    <mergeCell ref="C5:H5"/>
    <mergeCell ref="C9:H9"/>
    <mergeCell ref="C11:H11"/>
    <mergeCell ref="B12:B16"/>
    <mergeCell ref="F12:N12"/>
    <mergeCell ref="AM14:AS14"/>
    <mergeCell ref="P14:T14"/>
    <mergeCell ref="U14:Z14"/>
    <mergeCell ref="P12:Z13"/>
    <mergeCell ref="AZ14:BC14"/>
    <mergeCell ref="A4:B4"/>
    <mergeCell ref="G15:K15"/>
    <mergeCell ref="M5:X5"/>
    <mergeCell ref="G13:N14"/>
    <mergeCell ref="AA15:AD15"/>
    <mergeCell ref="A12:A16"/>
    <mergeCell ref="O73:O74"/>
    <mergeCell ref="AT116:AY116"/>
    <mergeCell ref="A105:BC105"/>
    <mergeCell ref="AA116:AF116"/>
    <mergeCell ref="A111:BC111"/>
    <mergeCell ref="A98:BC98"/>
    <mergeCell ref="F85:F86"/>
    <mergeCell ref="G85:G86"/>
    <mergeCell ref="O85:O86"/>
    <mergeCell ref="I85:I86"/>
    <mergeCell ref="F76:F77"/>
    <mergeCell ref="G76:G77"/>
    <mergeCell ref="O76:O77"/>
    <mergeCell ref="I76:I77"/>
    <mergeCell ref="F79:F80"/>
    <mergeCell ref="J79:J80"/>
    <mergeCell ref="O79:O80"/>
    <mergeCell ref="N82:N83"/>
    <mergeCell ref="M85:M86"/>
    <mergeCell ref="N85:N86"/>
    <mergeCell ref="BE17:BH18"/>
    <mergeCell ref="BE12:BE16"/>
    <mergeCell ref="BF76:BF77"/>
    <mergeCell ref="AM76:AM77"/>
    <mergeCell ref="AS76:AS77"/>
    <mergeCell ref="AO76:AO77"/>
    <mergeCell ref="BE67:BE68"/>
    <mergeCell ref="BD73:BD74"/>
    <mergeCell ref="AT15:AX15"/>
    <mergeCell ref="BF67:BF68"/>
    <mergeCell ref="BF70:BF71"/>
    <mergeCell ref="BE70:BE71"/>
    <mergeCell ref="BF73:BF74"/>
    <mergeCell ref="BE73:BE74"/>
    <mergeCell ref="AZ12:BC13"/>
    <mergeCell ref="AY67:AY68"/>
    <mergeCell ref="AY73:AY74"/>
    <mergeCell ref="BG12:BG16"/>
    <mergeCell ref="BF12:BF16"/>
    <mergeCell ref="BH12:BH16"/>
    <mergeCell ref="AZ15:BB15"/>
    <mergeCell ref="BE64:BE65"/>
    <mergeCell ref="BF64:BF65"/>
    <mergeCell ref="BD64:BD65"/>
    <mergeCell ref="O12:O16"/>
    <mergeCell ref="A17:BC17"/>
    <mergeCell ref="A62:BC62"/>
    <mergeCell ref="A18:BC18"/>
    <mergeCell ref="A39:BC39"/>
    <mergeCell ref="A37:B37"/>
    <mergeCell ref="A61:B61"/>
    <mergeCell ref="D12:D16"/>
    <mergeCell ref="AG14:AL14"/>
    <mergeCell ref="BC15:BC16"/>
    <mergeCell ref="AM15:AQ15"/>
    <mergeCell ref="AA14:AF14"/>
    <mergeCell ref="AY15:AY16"/>
    <mergeCell ref="T15:T16"/>
    <mergeCell ref="AA12:AL13"/>
    <mergeCell ref="M15:N15"/>
    <mergeCell ref="AM12:AY13"/>
    <mergeCell ref="AT14:AY14"/>
    <mergeCell ref="C12:C16"/>
    <mergeCell ref="C8:V8"/>
    <mergeCell ref="D70:D71"/>
    <mergeCell ref="E70:E71"/>
    <mergeCell ref="F70:F71"/>
    <mergeCell ref="G70:G71"/>
    <mergeCell ref="J70:J71"/>
    <mergeCell ref="O70:O71"/>
    <mergeCell ref="U15:X15"/>
    <mergeCell ref="P15:S15"/>
    <mergeCell ref="F64:F65"/>
    <mergeCell ref="E67:E68"/>
    <mergeCell ref="F67:F68"/>
    <mergeCell ref="G67:G68"/>
    <mergeCell ref="J67:J68"/>
    <mergeCell ref="J64:J65"/>
    <mergeCell ref="O67:O68"/>
    <mergeCell ref="D67:D68"/>
    <mergeCell ref="E12:E16"/>
    <mergeCell ref="F14:F16"/>
    <mergeCell ref="G64:G65"/>
    <mergeCell ref="O64:O65"/>
    <mergeCell ref="A38:BC38"/>
    <mergeCell ref="AS15:AS16"/>
    <mergeCell ref="Z15:Z16"/>
    <mergeCell ref="BF82:BF83"/>
    <mergeCell ref="AM82:AM83"/>
    <mergeCell ref="AS82:AS83"/>
    <mergeCell ref="AS79:AS80"/>
    <mergeCell ref="AO82:AO83"/>
    <mergeCell ref="AO85:AO86"/>
    <mergeCell ref="BD85:BD86"/>
    <mergeCell ref="BE85:BE86"/>
    <mergeCell ref="BF85:BF86"/>
    <mergeCell ref="BD79:BD80"/>
    <mergeCell ref="BE79:BE80"/>
    <mergeCell ref="BF79:BF80"/>
    <mergeCell ref="AM85:AM86"/>
    <mergeCell ref="BD76:BD77"/>
    <mergeCell ref="BE76:BE77"/>
    <mergeCell ref="D79:D80"/>
    <mergeCell ref="E79:E80"/>
    <mergeCell ref="Z79:Z80"/>
    <mergeCell ref="AJ79:AJ80"/>
    <mergeCell ref="AL79:AL80"/>
    <mergeCell ref="AS85:AS86"/>
    <mergeCell ref="BD82:BD83"/>
    <mergeCell ref="BE82:BE83"/>
    <mergeCell ref="D76:D77"/>
    <mergeCell ref="E76:E77"/>
    <mergeCell ref="BI12:BI16"/>
    <mergeCell ref="BJ12:BJ16"/>
    <mergeCell ref="BI85:BI86"/>
    <mergeCell ref="BJ85:BJ86"/>
    <mergeCell ref="BG76:BG77"/>
    <mergeCell ref="BH76:BH77"/>
    <mergeCell ref="BG82:BG83"/>
    <mergeCell ref="BH82:BH83"/>
    <mergeCell ref="A91:B91"/>
    <mergeCell ref="BH85:BH86"/>
    <mergeCell ref="BG85:BG86"/>
    <mergeCell ref="G82:G83"/>
    <mergeCell ref="O82:O83"/>
    <mergeCell ref="I82:I83"/>
    <mergeCell ref="AS88:AS89"/>
    <mergeCell ref="BD88:BD89"/>
    <mergeCell ref="BE88:BE89"/>
    <mergeCell ref="BF88:BF89"/>
    <mergeCell ref="AL82:AL83"/>
    <mergeCell ref="F82:F83"/>
    <mergeCell ref="J88:J89"/>
    <mergeCell ref="AP88:AP89"/>
    <mergeCell ref="D85:D86"/>
    <mergeCell ref="E85:E86"/>
  </mergeCells>
  <conditionalFormatting sqref="P118:BD118">
    <cfRule type="cellIs" dxfId="6" priority="90" operator="lessThan">
      <formula>27</formula>
    </cfRule>
  </conditionalFormatting>
  <conditionalFormatting sqref="O100 O19:O36 O112:O113 O78:O79 O81:O82 O75 O66:O67 O69:O70 O72:O73 O40:O60">
    <cfRule type="cellIs" dxfId="5" priority="19" operator="equal">
      <formula>$BF19+$BH19</formula>
    </cfRule>
  </conditionalFormatting>
  <conditionalFormatting sqref="O63:O64">
    <cfRule type="cellIs" dxfId="4" priority="17" operator="equal">
      <formula>$BF63+$BH63</formula>
    </cfRule>
  </conditionalFormatting>
  <conditionalFormatting sqref="O94">
    <cfRule type="cellIs" dxfId="3" priority="13" operator="equal">
      <formula>$BF94+$BH94</formula>
    </cfRule>
  </conditionalFormatting>
  <conditionalFormatting sqref="O96">
    <cfRule type="cellIs" dxfId="2" priority="12" operator="equal">
      <formula>$BF96+$BH96</formula>
    </cfRule>
  </conditionalFormatting>
  <conditionalFormatting sqref="O102:O103">
    <cfRule type="cellIs" dxfId="1" priority="10" operator="equal">
      <formula>$BF102+$BH102</formula>
    </cfRule>
  </conditionalFormatting>
  <conditionalFormatting sqref="O76">
    <cfRule type="cellIs" dxfId="0" priority="94" operator="equal">
      <formula>#REF!+$BH76</formula>
    </cfRule>
  </conditionalFormatting>
  <dataValidations count="2">
    <dataValidation type="list" allowBlank="1" showInputMessage="1" showErrorMessage="1" sqref="BE72:BE73 BE75:BE76 BG78:BG82 BG63:BG76 BI94 BI100 BI102:BI103 BI96 BI87:BI89 BI112:BI113 BI63:BI85 BI19:BI36 BE94 BE112:BE113 BG112:BG113 BG94 BG100 BG102:BG103 BE100 BE96 BG96 BE88 BG87:BG89 BE85 BG84:BG85 BE81:BE82 BE78:BE79 BE40:BE60 BI40:BI60 BG40:BG60 BE19:BE36 BG19:BG36 BE63:BE64 BE66:BE67 BE69:BE70">
      <formula1>$A$2:$A$49</formula1>
    </dataValidation>
    <dataValidation type="list" allowBlank="1" showInputMessage="1" showErrorMessage="1" sqref="BE102:BE103">
      <formula1>#REF!</formula1>
    </dataValidation>
  </dataValidations>
  <printOptions horizontalCentered="1"/>
  <pageMargins left="0.23622047244094491" right="0.23622047244094491" top="0.19685039370078741" bottom="0.15748031496062992" header="0.11811023622047245" footer="0.11811023622047245"/>
  <pageSetup paperSize="9" scale="35" fitToWidth="0" orientation="landscape" r:id="rId1"/>
  <headerFooter>
    <oddFooter>Strona &amp;P</oddFooter>
  </headerFooter>
  <rowBreaks count="2" manualBreakCount="2">
    <brk id="61" max="50" man="1"/>
    <brk id="104" max="50" man="1"/>
  </rowBreaks>
  <colBreaks count="1" manualBreakCount="1">
    <brk id="6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10"/>
  <sheetViews>
    <sheetView workbookViewId="0">
      <selection activeCell="A7" sqref="A7:B32"/>
    </sheetView>
  </sheetViews>
  <sheetFormatPr defaultRowHeight="12.75" x14ac:dyDescent="0.2"/>
  <cols>
    <col min="1" max="1" width="21.28515625" customWidth="1"/>
    <col min="2" max="2" width="12" customWidth="1"/>
    <col min="3" max="3" width="14" customWidth="1"/>
    <col min="4" max="4" width="12" customWidth="1"/>
  </cols>
  <sheetData>
    <row r="1" spans="1:4" ht="13.5" thickTop="1" x14ac:dyDescent="0.2">
      <c r="A1" s="522"/>
      <c r="B1" s="523"/>
      <c r="C1" s="523"/>
      <c r="D1" s="524"/>
    </row>
    <row r="2" spans="1:4" ht="24" customHeight="1" x14ac:dyDescent="0.2">
      <c r="A2" s="525" t="s">
        <v>179</v>
      </c>
      <c r="B2" s="526"/>
      <c r="C2" s="526"/>
      <c r="D2" s="527"/>
    </row>
    <row r="3" spans="1:4" ht="13.5" thickBot="1" x14ac:dyDescent="0.25">
      <c r="A3" s="528" t="s">
        <v>178</v>
      </c>
      <c r="B3" s="529"/>
      <c r="C3" s="529"/>
      <c r="D3" s="530"/>
    </row>
    <row r="4" spans="1:4" x14ac:dyDescent="0.2">
      <c r="A4" s="36"/>
      <c r="B4" s="38"/>
      <c r="C4" s="38"/>
      <c r="D4" s="145"/>
    </row>
    <row r="5" spans="1:4" ht="48" x14ac:dyDescent="0.2">
      <c r="A5" s="36" t="s">
        <v>180</v>
      </c>
      <c r="B5" s="38" t="s">
        <v>181</v>
      </c>
      <c r="C5" s="38" t="s">
        <v>182</v>
      </c>
      <c r="D5" s="145" t="s">
        <v>183</v>
      </c>
    </row>
    <row r="6" spans="1:4" ht="13.5" thickBot="1" x14ac:dyDescent="0.25">
      <c r="A6" s="37" t="s">
        <v>184</v>
      </c>
      <c r="B6" s="39"/>
      <c r="C6" s="39"/>
      <c r="D6" s="40"/>
    </row>
    <row r="7" spans="1:4" ht="13.5" thickBot="1" x14ac:dyDescent="0.25">
      <c r="A7" s="41"/>
      <c r="B7" s="42"/>
      <c r="C7" s="42"/>
      <c r="D7" s="43"/>
    </row>
    <row r="8" spans="1:4" ht="13.5" thickBot="1" x14ac:dyDescent="0.25">
      <c r="A8" s="41"/>
      <c r="B8" s="42"/>
      <c r="C8" s="42"/>
      <c r="D8" s="43"/>
    </row>
    <row r="9" spans="1:4" ht="13.5" thickBot="1" x14ac:dyDescent="0.25">
      <c r="A9" s="531" t="s">
        <v>185</v>
      </c>
      <c r="B9" s="532"/>
      <c r="C9" s="44"/>
      <c r="D9" s="45"/>
    </row>
    <row r="10" spans="1:4" ht="13.5" thickTop="1" x14ac:dyDescent="0.2"/>
  </sheetData>
  <mergeCells count="4">
    <mergeCell ref="A1:D1"/>
    <mergeCell ref="A2:D2"/>
    <mergeCell ref="A3:D3"/>
    <mergeCell ref="A9:B9"/>
  </mergeCells>
  <dataValidations count="1">
    <dataValidation type="list" allowBlank="1" showInputMessage="1" showErrorMessage="1" sqref="A3:D3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m 5 Z T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A G b l l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m 5 Z T i i K R 7 g O A A A A E Q A A A B M A H A B G b 3 J t d W x h c y 9 T Z W N 0 a W 9 u M S 5 t I K I Y A C i g F A A A A A A A A A A A A A A A A A A A A A A A A A A A A C t O T S 7 J z M 9 T C I b Q h t Y A U E s B A i 0 A F A A C A A g A B m 5 Z T k e G N B + m A A A A + A A A A B I A A A A A A A A A A A A A A A A A A A A A A E N v b m Z p Z y 9 Q Y W N r Y W d l L n h t b F B L A Q I t A B Q A A g A I A A Z u W U 4 P y u m r p A A A A O k A A A A T A A A A A A A A A A A A A A A A A P I A A A B b Q 2 9 u d G V u d F 9 U e X B l c 1 0 u e G 1 s U E s B A i 0 A F A A C A A g A B m 5 Z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3 z a Z S w G 9 h O n 2 h N u h z o l 8 8 A A A A A A g A A A A A A E G Y A A A A B A A A g A A A A d I 5 6 h S K K f e H m X v 8 + h f h f J 0 Q h f J m T g 1 D / i s I 5 n 9 Q / h C Q A A A A A D o A A A A A C A A A g A A A A i D e D G j T 1 W R t w 6 Y / N 5 L V N X l f C J k 2 g W i D 5 q d m V a V U 3 9 Q 1 Q A A A A E c E t v n K A l h P 6 a C z z h U H X X N 9 0 V o Q z C j m s i R 8 W p D V + 1 K a 3 e 2 H y U B 1 R l B S J g h 4 7 E e j E T y y U L p m f I 0 U 5 y 0 0 a U W 3 I H y w j x 0 X P C L D X J Z f h 7 7 M i t Z V A A A A A J p S o a O 8 h M I o q 3 S N 6 Q M b K N l Q q a s b G a 9 h D e r 4 U U 7 l 2 Q h F Z s e q e x m I L E T Q o e m z I C f t 0 V z o q A P I 7 h N k 3 D X f s m h f 8 A w = = < / D a t a M a s h u p > 
</file>

<file path=customXml/itemProps1.xml><?xml version="1.0" encoding="utf-8"?>
<ds:datastoreItem xmlns:ds="http://schemas.openxmlformats.org/officeDocument/2006/customXml" ds:itemID="{F704AAA3-3C5A-45A1-908C-04D42E36BB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Plan studiów</vt:lpstr>
      <vt:lpstr>grupy dyscyplin</vt:lpstr>
      <vt:lpstr>Arkusz1</vt:lpstr>
      <vt:lpstr>'Plan studiów'!Obszar_wydruku</vt:lpstr>
      <vt:lpstr>'Plan studiów'!Tytuły_wydruku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M.W</dc:creator>
  <cp:lastModifiedBy>Basia</cp:lastModifiedBy>
  <cp:revision/>
  <cp:lastPrinted>2023-09-08T08:02:01Z</cp:lastPrinted>
  <dcterms:created xsi:type="dcterms:W3CDTF">2011-12-19T10:38:41Z</dcterms:created>
  <dcterms:modified xsi:type="dcterms:W3CDTF">2024-05-27T08:06:00Z</dcterms:modified>
</cp:coreProperties>
</file>